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40" windowWidth="20730" windowHeight="11640" firstSheet="3" activeTab="3"/>
  </bookViews>
  <sheets>
    <sheet name="ocena formalna" sheetId="5" r:id="rId1"/>
    <sheet name="ocena ocena merytoryczna" sheetId="6" r:id="rId2"/>
    <sheet name="punktacja I" sheetId="7" r:id="rId3"/>
    <sheet name="ogłoszenie" sheetId="12" r:id="rId4"/>
  </sheets>
  <definedNames>
    <definedName name="_xlnm._FilterDatabase" localSheetId="0" hidden="1">'ocena formalna'!$A$1:$AO$103</definedName>
    <definedName name="_xlnm._FilterDatabase" localSheetId="1" hidden="1">'ocena ocena merytoryczna'!$A$1:$AU$95</definedName>
    <definedName name="_xlnm._FilterDatabase" localSheetId="3" hidden="1">ogłoszenie!$A$2:$H$80</definedName>
    <definedName name="_xlnm._FilterDatabase" localSheetId="2" hidden="1">'punktacja I'!$A$2:$N$76</definedName>
    <definedName name="_xlnm.Print_Area" localSheetId="3">ogłoszenie!$A$1:$F$80</definedName>
    <definedName name="_xlnm.Print_Titles" localSheetId="3">ogłoszenie!$2:$2</definedName>
  </definedNames>
  <calcPr calcId="145621"/>
</workbook>
</file>

<file path=xl/calcChain.xml><?xml version="1.0" encoding="utf-8"?>
<calcChain xmlns="http://schemas.openxmlformats.org/spreadsheetml/2006/main">
  <c r="F80" i="12"/>
  <c r="O65" i="7" l="1"/>
  <c r="O3"/>
  <c r="O13"/>
  <c r="O19"/>
  <c r="O46"/>
  <c r="O48"/>
  <c r="O64"/>
  <c r="O63"/>
  <c r="O52"/>
  <c r="O72"/>
  <c r="O62"/>
  <c r="O61"/>
  <c r="O60"/>
  <c r="O59"/>
  <c r="O56"/>
  <c r="O55"/>
  <c r="O53"/>
  <c r="O47"/>
  <c r="O43"/>
  <c r="O41"/>
  <c r="O38"/>
  <c r="O33"/>
  <c r="O27"/>
  <c r="O24"/>
  <c r="O17"/>
  <c r="O16"/>
  <c r="O12"/>
  <c r="O9"/>
  <c r="O8"/>
  <c r="O4"/>
  <c r="N52"/>
  <c r="O73"/>
  <c r="O71"/>
  <c r="O70"/>
  <c r="O69"/>
  <c r="O68"/>
  <c r="O67"/>
  <c r="O66"/>
  <c r="O58"/>
  <c r="O57"/>
  <c r="O54"/>
  <c r="O51"/>
  <c r="O50"/>
  <c r="O49"/>
  <c r="O45"/>
  <c r="O44"/>
  <c r="O42"/>
  <c r="O40"/>
  <c r="O39"/>
  <c r="O37"/>
  <c r="O36"/>
  <c r="O35"/>
  <c r="O34"/>
  <c r="O32"/>
  <c r="O31"/>
  <c r="O30"/>
  <c r="O29"/>
  <c r="O28"/>
  <c r="O26"/>
  <c r="O25"/>
  <c r="O23"/>
  <c r="O22"/>
  <c r="O21"/>
  <c r="O20"/>
  <c r="O18"/>
  <c r="O15"/>
  <c r="O14"/>
  <c r="O11"/>
  <c r="O10"/>
  <c r="O7"/>
  <c r="O6"/>
  <c r="O5"/>
  <c r="O74" l="1"/>
  <c r="N73" l="1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AU70" i="6"/>
  <c r="AU80"/>
  <c r="AU3" l="1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1"/>
  <c r="AU72"/>
  <c r="AU73"/>
  <c r="AU74"/>
  <c r="AU75"/>
  <c r="AU76"/>
  <c r="AU77"/>
  <c r="AU78"/>
  <c r="AU79"/>
  <c r="AU81"/>
  <c r="AU82"/>
  <c r="AU83"/>
  <c r="AU84"/>
  <c r="AU85"/>
  <c r="AU86"/>
  <c r="AU87"/>
  <c r="AU88"/>
  <c r="AU89"/>
  <c r="AU90"/>
  <c r="AU91"/>
  <c r="AU92"/>
  <c r="AU93"/>
  <c r="AU94"/>
  <c r="AU95"/>
  <c r="AU2"/>
  <c r="R103" i="5"/>
  <c r="T95" i="6" l="1"/>
  <c r="S95"/>
  <c r="T94"/>
  <c r="S94"/>
  <c r="T93"/>
  <c r="S93"/>
  <c r="T92"/>
  <c r="S92"/>
  <c r="T91"/>
  <c r="S91"/>
  <c r="T90"/>
  <c r="S90"/>
  <c r="T89"/>
  <c r="S89"/>
  <c r="T88"/>
  <c r="S88"/>
  <c r="T87"/>
  <c r="S87"/>
  <c r="T86"/>
  <c r="S86"/>
  <c r="T85"/>
  <c r="S85"/>
  <c r="T84"/>
  <c r="S84"/>
  <c r="T83"/>
  <c r="S83"/>
  <c r="T82"/>
  <c r="S82"/>
  <c r="T81"/>
  <c r="S81"/>
  <c r="T80"/>
  <c r="S80"/>
  <c r="T79"/>
  <c r="S79"/>
  <c r="T78"/>
  <c r="S78"/>
  <c r="T77"/>
  <c r="S77"/>
  <c r="T76"/>
  <c r="S76"/>
  <c r="T75"/>
  <c r="S75"/>
  <c r="T74"/>
  <c r="S74"/>
  <c r="T73"/>
  <c r="S73"/>
  <c r="T72"/>
  <c r="S72"/>
  <c r="T71"/>
  <c r="S71"/>
  <c r="T70"/>
  <c r="S70"/>
  <c r="T69"/>
  <c r="S69"/>
  <c r="T68"/>
  <c r="S68"/>
  <c r="T67"/>
  <c r="S67"/>
  <c r="T66"/>
  <c r="S66"/>
  <c r="T65"/>
  <c r="S65"/>
  <c r="T64"/>
  <c r="S64"/>
  <c r="T63"/>
  <c r="S63"/>
  <c r="T62"/>
  <c r="S62"/>
  <c r="T61"/>
  <c r="S61"/>
  <c r="T60"/>
  <c r="S60"/>
  <c r="T59"/>
  <c r="S59"/>
  <c r="T58"/>
  <c r="S58"/>
  <c r="T57"/>
  <c r="S57"/>
  <c r="T56"/>
  <c r="S56"/>
  <c r="T55"/>
  <c r="S55"/>
  <c r="T54"/>
  <c r="S54"/>
  <c r="T53"/>
  <c r="S53"/>
  <c r="T52"/>
  <c r="S52"/>
  <c r="T51"/>
  <c r="S51"/>
  <c r="T50"/>
  <c r="S50"/>
  <c r="T49"/>
  <c r="S49"/>
  <c r="T48"/>
  <c r="S48"/>
  <c r="T47"/>
  <c r="S47"/>
  <c r="T46"/>
  <c r="S46"/>
  <c r="T45"/>
  <c r="S45"/>
  <c r="T44"/>
  <c r="S44"/>
  <c r="T43"/>
  <c r="S43"/>
  <c r="T42"/>
  <c r="S42"/>
  <c r="T41"/>
  <c r="S41"/>
  <c r="T40"/>
  <c r="S40"/>
  <c r="T39"/>
  <c r="S39"/>
  <c r="T38"/>
  <c r="S38"/>
  <c r="T37"/>
  <c r="S37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S7"/>
  <c r="T6"/>
  <c r="S6"/>
  <c r="T5"/>
  <c r="S5"/>
  <c r="T4"/>
  <c r="S4"/>
  <c r="T3"/>
  <c r="S3"/>
  <c r="T2"/>
  <c r="S2"/>
  <c r="T35" i="5" l="1"/>
  <c r="T23"/>
  <c r="T15"/>
  <c r="T14"/>
  <c r="T13"/>
  <c r="T12"/>
  <c r="T11"/>
  <c r="T102" l="1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4"/>
  <c r="T33"/>
  <c r="T32"/>
  <c r="T31"/>
  <c r="T30"/>
  <c r="T29"/>
  <c r="T28"/>
  <c r="T27" l="1"/>
  <c r="T26"/>
  <c r="T25"/>
  <c r="T24"/>
  <c r="T22"/>
  <c r="T21"/>
  <c r="T20"/>
  <c r="T19"/>
  <c r="T18"/>
  <c r="T17"/>
  <c r="T16"/>
  <c r="T10"/>
  <c r="T9"/>
  <c r="T8"/>
  <c r="T7"/>
  <c r="T6"/>
  <c r="T5"/>
  <c r="T4"/>
  <c r="T3"/>
  <c r="T2"/>
  <c r="S102"/>
  <c r="S101"/>
  <c r="S100"/>
  <c r="S99"/>
  <c r="S98"/>
  <c r="S97"/>
  <c r="S96"/>
  <c r="S95"/>
  <c r="S94"/>
  <c r="S93"/>
  <c r="S92"/>
  <c r="S91"/>
  <c r="S90"/>
  <c r="S89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4"/>
  <c r="S53"/>
  <c r="S52"/>
  <c r="S51"/>
  <c r="S50"/>
  <c r="S49"/>
  <c r="S48"/>
  <c r="S47"/>
  <c r="S46"/>
  <c r="S44"/>
  <c r="S43"/>
  <c r="S42"/>
  <c r="S41"/>
  <c r="S40"/>
  <c r="S39"/>
  <c r="S38"/>
  <c r="S37"/>
  <c r="S36"/>
  <c r="S35"/>
  <c r="S34"/>
  <c r="S33"/>
  <c r="S32"/>
  <c r="S31"/>
  <c r="S29"/>
  <c r="S28"/>
  <c r="S27"/>
  <c r="S25"/>
  <c r="S24"/>
  <c r="S23"/>
  <c r="S21"/>
  <c r="S20"/>
  <c r="S19"/>
  <c r="S18"/>
  <c r="S17"/>
  <c r="S16"/>
  <c r="S15"/>
  <c r="S14"/>
  <c r="S13"/>
  <c r="S12"/>
  <c r="S11"/>
  <c r="S10"/>
  <c r="S9"/>
  <c r="S8"/>
  <c r="S7"/>
  <c r="S6"/>
  <c r="S4"/>
  <c r="S88"/>
  <c r="S56"/>
  <c r="S55"/>
  <c r="S45"/>
  <c r="S30"/>
  <c r="S26"/>
  <c r="S22"/>
  <c r="S5"/>
  <c r="S3"/>
  <c r="S2"/>
</calcChain>
</file>

<file path=xl/sharedStrings.xml><?xml version="1.0" encoding="utf-8"?>
<sst xmlns="http://schemas.openxmlformats.org/spreadsheetml/2006/main" count="4725" uniqueCount="822">
  <si>
    <t>1. Nazwa zadania:</t>
  </si>
  <si>
    <t>2. Planowany termin trwania wypoczynku (od-do):</t>
  </si>
  <si>
    <t>Liczba uczestników:</t>
  </si>
  <si>
    <t>Liczba turnusów:</t>
  </si>
  <si>
    <t>Liczba dni/turnus:</t>
  </si>
  <si>
    <t>7. Typ jednostki: (fundacja; stowarzyszenie; podmiot wymieniony w art.3 ust3.)</t>
  </si>
  <si>
    <t>8. Pełna nazwa jednostki:</t>
  </si>
  <si>
    <t>a) Miejscowość:</t>
  </si>
  <si>
    <t>10. Imiona i Nazwiska oraz stanowiska osób upoważnionych do podpisywania umowy o wykonanie zadania publicznego:</t>
  </si>
  <si>
    <t>nie</t>
  </si>
  <si>
    <t>Obóz harcerski 13. SH „Poznańska Czarna Trzynastka” o tematyce „Losy Rzeczypospolitej na przestrzeni wieków”</t>
  </si>
  <si>
    <t>stowarzyszenie</t>
  </si>
  <si>
    <t>ZHP Chorągiew Wielkopolska Hufiec Poznań Śródmieście</t>
  </si>
  <si>
    <t>Poznań</t>
  </si>
  <si>
    <t>Monika Jurecka</t>
  </si>
  <si>
    <t>Monika Woźnica</t>
  </si>
  <si>
    <t>Półkolonie w Daszewicach " Ciekawe miejsca w Wielkopolsce, Polsce i Europie"</t>
  </si>
  <si>
    <t>Stowarzyszenie Ambitio</t>
  </si>
  <si>
    <t>Daszewice</t>
  </si>
  <si>
    <t>-</t>
  </si>
  <si>
    <t>Joanna Barełkowska Prezes Stowarzyszenia</t>
  </si>
  <si>
    <t>Małgorzata Wower Vice Prezes Stowarzyszenia</t>
  </si>
  <si>
    <t>--</t>
  </si>
  <si>
    <t>Obóz wędrowny „Razem na szczyt”</t>
  </si>
  <si>
    <t>Związek Harcerstwa Polskiego Chorągiew Wielkopolska Hufiec Trzcianka</t>
  </si>
  <si>
    <t>Krzysztof Grela - Komendat Hufca</t>
  </si>
  <si>
    <t>Hanna Sotek - Skarbnik Hufca</t>
  </si>
  <si>
    <t>Hanna Sotek</t>
  </si>
  <si>
    <t>Odkrywawam swój rytm</t>
  </si>
  <si>
    <t>Placówka Wsparcia Dziennego ,,Promyki Dobra" -Organ Prowadzący Prowincja Krakowska - Zgromadzenia Sióstr Służebniczek BDNP</t>
  </si>
  <si>
    <t>Gostyń</t>
  </si>
  <si>
    <t>s.Ewelina Kozak</t>
  </si>
  <si>
    <t>Przygoda z historią - obóz w Jastrzębiej Górze dla 45 uczestników</t>
  </si>
  <si>
    <t>Towarzystwo Przyjaciół Dzieci Oddział Okręgowy w Kaliszu</t>
  </si>
  <si>
    <t>Kalisz</t>
  </si>
  <si>
    <t>Bożena Juszczak- prezes</t>
  </si>
  <si>
    <t>Kinga Glapa - skarbnik</t>
  </si>
  <si>
    <t>Przygoda z historią - obóz w Głazie</t>
  </si>
  <si>
    <t>Przygoda z historią - obóz w Pobierowie</t>
  </si>
  <si>
    <t>Przygoda z historią - obóz w Świnoujściu</t>
  </si>
  <si>
    <t>B</t>
  </si>
  <si>
    <t>Przygoda z historią - obóz w Dźwirzynie</t>
  </si>
  <si>
    <t>Obóz sportowo-rekreacyjny dla uczniów Zespołu Szkół nr 10 w Kaliszu</t>
  </si>
  <si>
    <t>Międzyszkolny Uczniowski Klub Sportowy GROM Kalisz</t>
  </si>
  <si>
    <t>Krzysztof Kaniecki - prezes</t>
  </si>
  <si>
    <t>Krzysztof Odziemski - wiceprezes</t>
  </si>
  <si>
    <t>Mariusz Raczkowski - sekretarz</t>
  </si>
  <si>
    <t>Przygoda z historią - obóz w Jastrzębiej Górze dla 80 uczestników</t>
  </si>
  <si>
    <t>Rozwiń pasje i zostań wolontariuszem</t>
  </si>
  <si>
    <t>Sportowe wakacje</t>
  </si>
  <si>
    <t>Stowarzyszenie Profilaktyki Edukacji Promocji Zdrowia i Rehabilitacji</t>
  </si>
  <si>
    <t>Konin</t>
  </si>
  <si>
    <t>Anna Lewandowska - Prezes</t>
  </si>
  <si>
    <t>Marzena Lisiecka - Skarbnik</t>
  </si>
  <si>
    <t>Spełniamy sportowe marzenia</t>
  </si>
  <si>
    <t>Towarzystwo Inicjatyw Obywatelskich</t>
  </si>
  <si>
    <t>Marzena Lisiecka - Prezes</t>
  </si>
  <si>
    <t>Półkolonia w Mieścisku</t>
  </si>
  <si>
    <t>Stowarzyszenie Pomocy Uczniom im. Jana Pawła II w Miescisku</t>
  </si>
  <si>
    <t>Mieścisko</t>
  </si>
  <si>
    <t>Leszek Bodus - Prezes SPU</t>
  </si>
  <si>
    <t>Jan Wojtyszyn - Wiceprezes</t>
  </si>
  <si>
    <t>Arleta Kapczyńska - Skarbnik</t>
  </si>
  <si>
    <t>Półkolonia w Popowie Kościelnym</t>
  </si>
  <si>
    <t>Wyjazdowa kolonia letnia - "Enter do życia"</t>
  </si>
  <si>
    <t>Zgromadzenie Córek Maryi Wspomożycielki (Siostry Salezjanki) Dom Zakonny w Pleszewie</t>
  </si>
  <si>
    <t>Pleszew</t>
  </si>
  <si>
    <t>Błaszczyszyn Ewa - Przełożona Lokalna</t>
  </si>
  <si>
    <t>"Aktywnie i zdrowo!"</t>
  </si>
  <si>
    <t>Wielkopolskie Stowarzyszenie na Rzecz Rozwoju Obszarów Wiejskich</t>
  </si>
  <si>
    <t>Skrzynka 28</t>
  </si>
  <si>
    <t>Ostrowite</t>
  </si>
  <si>
    <t>Iwona Płocka- Prezes Zarządu</t>
  </si>
  <si>
    <t>Obóz sportowo-wypoczynkowy w Darłówku</t>
  </si>
  <si>
    <t>Międzyszkolny Klub Sportowy w Słupcy</t>
  </si>
  <si>
    <t>Słupca</t>
  </si>
  <si>
    <t>Jerzy Szymczak Prezes Klubu</t>
  </si>
  <si>
    <t>Beata Filipowska Sekretarz Klubu</t>
  </si>
  <si>
    <t>kolonia</t>
  </si>
  <si>
    <t>Uczniowski Klub Sportowy Maraton</t>
  </si>
  <si>
    <t>Marek Tomicki - prezes</t>
  </si>
  <si>
    <t>Marzena Sobczak - sekretarz</t>
  </si>
  <si>
    <t>Sportowa rekreacja-integracja</t>
  </si>
  <si>
    <t>Klub Sportowy Akademia Judo</t>
  </si>
  <si>
    <t>Radosław Miśkiewicz</t>
  </si>
  <si>
    <t>"Lato w Okunince-wypoczynek połączony z socjoterapią"</t>
  </si>
  <si>
    <t>Stowarzyszenie Młode Ostrowite</t>
  </si>
  <si>
    <t>przewodniczacy stowarzyszenia-Marcin Łęt</t>
  </si>
  <si>
    <t>skarbnik Stowarzyszenia -Ewa Jakubowska</t>
  </si>
  <si>
    <t>Śladami drużyny „MURY” z Ravensbrück</t>
  </si>
  <si>
    <t>16.07-05.08.2017</t>
  </si>
  <si>
    <t>Związek Harcerstwa Polskiego, Chorągiew Wielkopolska, Hufiec Trzcianka</t>
  </si>
  <si>
    <t>Krzysztof Grela</t>
  </si>
  <si>
    <t>---</t>
  </si>
  <si>
    <t>Obóz Harcerski "I póki kropla jest w Bałtyku, Polskim morzem będziesz Ty"</t>
  </si>
  <si>
    <t>Komenda Chorągwi Wlkp. Hufiec ZHP Kościan</t>
  </si>
  <si>
    <t>Kościan</t>
  </si>
  <si>
    <t>Jolanta Kasprzak-Komendant Hufca ZHP Kościan</t>
  </si>
  <si>
    <t>Dorota Zydlik-Skarbnik Hufca ZHP Kościan</t>
  </si>
  <si>
    <t>Organizacja wyjazdu edukacyjnego na Mazury w okresie od 26.06.2017 do 03.07.2017</t>
  </si>
  <si>
    <t>Parafia Rzymsko – Katolicka św. Marii Magdaleny w Krotoszynie</t>
  </si>
  <si>
    <t>Krotoszyn</t>
  </si>
  <si>
    <t>ks. Andrzej Szymankiewicz</t>
  </si>
  <si>
    <t>Obóz sportowy w Darłówku</t>
  </si>
  <si>
    <t>Klub Sportowy Niepełnosprawnych "Start"</t>
  </si>
  <si>
    <t>Stowarzyszenie " Warto Pomagać"</t>
  </si>
  <si>
    <t>Lądek</t>
  </si>
  <si>
    <t>Felicja Rewers - skarbnik</t>
  </si>
  <si>
    <t>Turystycznie-sportowo-kulturalnie po Wielkopolsce - Półkolonie 2017</t>
  </si>
  <si>
    <t>Stowarzyszenie na Rzecz Dzieci im. Jana Pawła II w Czerminie</t>
  </si>
  <si>
    <t>Czermin</t>
  </si>
  <si>
    <t>Mariusz Mańczak - przewodniczacy</t>
  </si>
  <si>
    <t>Paweł Kaczmarek - zastępca przewodniczacego</t>
  </si>
  <si>
    <t>Uczniowski Klub Sportowy PIAST</t>
  </si>
  <si>
    <t>Łukasz Król - członek zarządu</t>
  </si>
  <si>
    <t>Piotr Robakowski - członek zarządu</t>
  </si>
  <si>
    <t>Obóz survivalowy "Błękitnej Czternastki" pod namiotami</t>
  </si>
  <si>
    <t>ZHP Chorągiew Wielkopolska Hufiec Poznań Śródmieście "Siódemka"</t>
  </si>
  <si>
    <t>Monika Jurecka - komendant hufca</t>
  </si>
  <si>
    <t>Monika Woźnica - skarbnik hufca</t>
  </si>
  <si>
    <t>Śladami Orlich Gniazd</t>
  </si>
  <si>
    <t>x</t>
  </si>
  <si>
    <t>ZHP Chorągiew Wielkopolska Hufiec Złotów</t>
  </si>
  <si>
    <t>Złotów</t>
  </si>
  <si>
    <t>Maria Rumińska - komendant hufca</t>
  </si>
  <si>
    <t>Katarzyna Szumińska - skarbnik hufca</t>
  </si>
  <si>
    <t>Aktywne wakacje - Jastrzębia Góra 2017</t>
  </si>
  <si>
    <t>Cezary Grenda - Prezes UKS Piast</t>
  </si>
  <si>
    <t>,,SportujMy.pl – obóz kadry” dla najzdolniejszych zawodników Akademii Piłkarskiej Reissa</t>
  </si>
  <si>
    <t>Uczniowski Klub Sportowy Akademia Piłkarska Reissa</t>
  </si>
  <si>
    <t>Piotr Matecki - Prezes Zarządu</t>
  </si>
  <si>
    <t>Marek Pawłowski - Skarbnik</t>
  </si>
  <si>
    <t>Na harcerski szlak wyruszam, poznać swój ojczysty kraj - lato 2017.</t>
  </si>
  <si>
    <t>Związek Harcerstwa Rzeczpospolitej Okręg Dolnośląski, Obwód Ostrzeszów</t>
  </si>
  <si>
    <t>Ostrzeszów</t>
  </si>
  <si>
    <t>Phm. Jerzy Koszarny - Przewodniczący ZHR Obwód Ostrzeszów</t>
  </si>
  <si>
    <t>Obóz Harcerski Hufca ZHP Śrem "Rejs po przygodę"</t>
  </si>
  <si>
    <t>Związek Harcerstwa Polskiego Chorągiew Wielkopolska Hufiec Śrem</t>
  </si>
  <si>
    <t>Śrem</t>
  </si>
  <si>
    <t>Elżbieta Malicka – Komendantka Hufca</t>
  </si>
  <si>
    <t>Iwona Brenda – Skarbnik Hufca</t>
  </si>
  <si>
    <t>Wakacyjna "historia" na półkoloniach - Broniszewice 2017</t>
  </si>
  <si>
    <t>Stowarzyszenie Na Rzecz Dzieci "Promyk" w Broniszewicach</t>
  </si>
  <si>
    <t>Broniszewice</t>
  </si>
  <si>
    <t>Paweł Kaczmarek - zastępca prezesa</t>
  </si>
  <si>
    <t>Alina Łuczak - skarbnik</t>
  </si>
  <si>
    <t>Wakacyjna przygoda! Wypoczynek dla dzieci i młodzieży z terenu województwa wielkopolskiego w roku 2017</t>
  </si>
  <si>
    <t>Związek Młodzieży Wiejskiej</t>
  </si>
  <si>
    <t>Warszawa</t>
  </si>
  <si>
    <t>Dariusz Suszyński - Prezes Związku Młodzieży Wiejskiej</t>
  </si>
  <si>
    <t>Aleksandra Szymańska - Członek Zarządu Związku Młodzieży Wiejskiej</t>
  </si>
  <si>
    <t>Dofinansowanie wypoczynku letniego dzieci i młodzieży szkolnej z terenu województwa wielkopolskiego w 2017 roku. „Wakacyjna przygoda nad Bałtykiem”</t>
  </si>
  <si>
    <t>Towarzystwo Przyjaciół Dzieci Oddział Powiatowy w Koninie</t>
  </si>
  <si>
    <t>Krystyna Chowańska - Prezes</t>
  </si>
  <si>
    <t>Ewelina Mili- Skarbnik</t>
  </si>
  <si>
    <t>Tydzień Kultur</t>
  </si>
  <si>
    <t>nie dotyczy</t>
  </si>
  <si>
    <t>Kuchary 99</t>
  </si>
  <si>
    <t>Marta Gałczyńska</t>
  </si>
  <si>
    <t>Antoni Balcer</t>
  </si>
  <si>
    <t>Dofinansowanie wypoczynku letniego dzieci i młodzieży szkolnej z terenu województwa wielkopolskiego w 2017 roku. „Kolonia - spełnieniem wakacyjnych marzeń”</t>
  </si>
  <si>
    <t>Obóz wędrowny: „Kotlina Kłodzka – 10 TOP w 10 dni”</t>
  </si>
  <si>
    <t>Stowarzyszenie Miłośników Ziemi Nadnoteckiej</t>
  </si>
  <si>
    <t>Drawski Młyn</t>
  </si>
  <si>
    <t>Marzanna Dymek</t>
  </si>
  <si>
    <t>Iwona Grzybowska</t>
  </si>
  <si>
    <t>Dofinansowanie wypoczynku letniego dzieci i młodzieży szkolnej z terenu województwa wielkopolskiego w 2017 roku - półkolonie letnie w Szczytnikach Duchownych i Mnichowie</t>
  </si>
  <si>
    <t>Stowarzyszenie Na Rzecz Aktywizacji Społeczności Lokalnej "Siedlisko" w Lubochni</t>
  </si>
  <si>
    <t>Lubochnia</t>
  </si>
  <si>
    <t>Gniezno</t>
  </si>
  <si>
    <t>Maria Brykczyńska</t>
  </si>
  <si>
    <t>Barbara Pomorska</t>
  </si>
  <si>
    <t>Teresa Zielińska</t>
  </si>
  <si>
    <t>Uczniowski Klub Sportowy Energetyk Poznań</t>
  </si>
  <si>
    <t>Michał Kujawa</t>
  </si>
  <si>
    <t>Marian Kujawa</t>
  </si>
  <si>
    <t>"Szansa na wakacyjny uśmiech- twórczo, aktywnie, zdrowo bo na sportowo"</t>
  </si>
  <si>
    <t>Janina Taras - przewodnicząca</t>
  </si>
  <si>
    <t>otwarty konkurs ofert na dofinansowanie wypoczynku letniego dzieci i młodzieży szkolnej z terenu województwa wielkopolskiego w 2017 roku.</t>
  </si>
  <si>
    <t>Fundacja Pomocy Dzieciom Pociecha</t>
  </si>
  <si>
    <t>Wrocław</t>
  </si>
  <si>
    <t>Monika Nowacka- prezes zarządu fundacji</t>
  </si>
  <si>
    <t>Kolonie letnie z elementami profilaktyki uzależnień promujące wychowanie do wartości społecznych i kulturowych</t>
  </si>
  <si>
    <t>Stowarzyszenie Przyjaciół Szkoły na Błoniu</t>
  </si>
  <si>
    <t>Paweł Haszek</t>
  </si>
  <si>
    <t>Sylwia Szpoper</t>
  </si>
  <si>
    <t>Ewa Szopińska</t>
  </si>
  <si>
    <t>III Wojewódzki Obóz dla klas mundurowych pod patronatem Wielkopolskiego Kuratora Oświaty</t>
  </si>
  <si>
    <t>28.06-12.07.2017</t>
  </si>
  <si>
    <t>Związek Harcerstwa Polskiego Chorągiew Wielkopolska Hufiec Konin</t>
  </si>
  <si>
    <t>Michał Kałużny - komendant Hufca ZHP Konin</t>
  </si>
  <si>
    <t>Ewa Chojnowska - skarbnik Hufca ZHP Konin</t>
  </si>
  <si>
    <t>W KIERUNKU WARTOŚCI - edukacyjno-wychowawczy wypoczynek w Pobierowie</t>
  </si>
  <si>
    <t>12.07-09.07.2017</t>
  </si>
  <si>
    <t>Obóz profilaktyczny z zajęciami rekreacyjnymi</t>
  </si>
  <si>
    <t>Stowarzyszenie Katolicki Ruch Antynarkotyczny "KARAN"</t>
  </si>
  <si>
    <t>Radom</t>
  </si>
  <si>
    <t>Donata Lis - pełnomocnik</t>
  </si>
  <si>
    <t>Nadmorska przygoda z dala od alkoholu</t>
  </si>
  <si>
    <t>Stowarzyszenie Obywatelski Powiat Słupecki</t>
  </si>
  <si>
    <t>Piotrowice</t>
  </si>
  <si>
    <t>prezes stowarzyszenia -Zygmunt Zieliński</t>
  </si>
  <si>
    <t>vice-prezes stowarzyszenia -Mateusz Wojciechowski</t>
  </si>
  <si>
    <t>Rajd Ziemiańskim Szlakiem Rowerowym po Powiecie Kościańskim</t>
  </si>
  <si>
    <t>Stowarzyszenie "Porozumienie Ziemia Kościańska"</t>
  </si>
  <si>
    <t>Henryk Bartoszewski - Przewodniczący</t>
  </si>
  <si>
    <t>Edward Strzymiński - Sekretarz</t>
  </si>
  <si>
    <t>Kolonie edukacyjne „SURVIVAL” i „KOLONIJNY SKAUT”” z elementami profilaktyki uzależnień w Pucku</t>
  </si>
  <si>
    <t>Obóz harcerski 2 PDH i 2 NMGZ w Czernicy</t>
  </si>
  <si>
    <t>ZHP Chorągiew Wielkopolska Hufiec Poznań - Nowe Miasto</t>
  </si>
  <si>
    <t>Tomasz Koprowski, komendant Hufca Poznań - Nowe Miasto</t>
  </si>
  <si>
    <t>Joanna Kolanowska, skarbnik Hufca ZHP Poznań - Nowe Miasto</t>
  </si>
  <si>
    <t>Obóz w Międzywodziu</t>
  </si>
  <si>
    <t>Stowarzyszenie Przyjaciół Harcerstwa SKAUT</t>
  </si>
  <si>
    <t>Stęszew</t>
  </si>
  <si>
    <t>Dariusz Sokołowski - Prezes Stowarzyszenia</t>
  </si>
  <si>
    <t>Katarzyna Mikołajczak - Z-ca Prezesa Stowarzyszenia</t>
  </si>
  <si>
    <t>„Lato w pięknej Polsce” - Dofinansowanie wypoczynku letniego dzieci i młodzieży szkolnej z terenu województwa wielkopolskiego w 2017 roku.</t>
  </si>
  <si>
    <t>Towarzystwo "Nasze Szwederowo"</t>
  </si>
  <si>
    <t>Bydgoszcz</t>
  </si>
  <si>
    <t>Maciej Archaniołowicz - Prezes Zarządu</t>
  </si>
  <si>
    <t>Krzysztof Kubiak - Sekretarz Zarządu</t>
  </si>
  <si>
    <t>Marcin Głon - Skarbnik Zarządu</t>
  </si>
  <si>
    <t>Obóz harcerski Hufca ZHP Powiatu Kaliskiego „Leśna przygoda”</t>
  </si>
  <si>
    <t>Związek Harcerstwa Polskiego, Chorągiew Wielkopolska, Hufiec Powiatu Kaliskiego.</t>
  </si>
  <si>
    <t>Opatówek</t>
  </si>
  <si>
    <t>Jacek Kamiński Komendant Hufca ZHP Powiatu Kaliskiego</t>
  </si>
  <si>
    <t>Maria Owczarek Skarbnik Hufca ZHP Powiatu Kaliskiego</t>
  </si>
  <si>
    <t>Kolonia zuchowa "Pod wikinga znakiem"</t>
  </si>
  <si>
    <t>ZHP Chorągiew Wlkp. Hufiec Jarocin</t>
  </si>
  <si>
    <t>Jarocin</t>
  </si>
  <si>
    <t>Kinga Pelec</t>
  </si>
  <si>
    <t>Olena Pluta</t>
  </si>
  <si>
    <t>Obóz sportowy w Kołobrzegu</t>
  </si>
  <si>
    <t>Uczniowski Koszykarski Klub Sportowy ,,ISKRA" Osieczna</t>
  </si>
  <si>
    <t>Osieczna</t>
  </si>
  <si>
    <t>Patryk Józefowicz- prezes klubu</t>
  </si>
  <si>
    <t>Jacek Samolak- sekretarz klubu</t>
  </si>
  <si>
    <t>Obóz harcerski "Wikingowie"</t>
  </si>
  <si>
    <t>obóz sportowy w Kołobrzegu</t>
  </si>
  <si>
    <t>Ludowy Uczniowski Klub Sportowy ORZEŁ Lipno</t>
  </si>
  <si>
    <t>Lipno</t>
  </si>
  <si>
    <t>Damian Ziegler- skarbnik</t>
  </si>
  <si>
    <t>Damian Janowicz - członek zarządu</t>
  </si>
  <si>
    <t>Obóz krajoznawczy Szczepu 244. Poznańskich Drużyn Harcerskich „Gustaw” o charakterze survivalowym i tematyce indiańskiej realizowany metodą harcerską.</t>
  </si>
  <si>
    <t>Komenda Chorągwi Wielkopolskiej ZHP Hufiec Poznań-Śródmieście „Siódemka”</t>
  </si>
  <si>
    <t>hm. Monika Jurecka HR - komendantka hufca</t>
  </si>
  <si>
    <t>phm. Maciej Kosturbiec HR - skarbnik hufca</t>
  </si>
  <si>
    <t>"Z góry widać lepiej-wakacje 2017"</t>
  </si>
  <si>
    <t>Stowarzyszenie na Rzecz Rozwoju Społeczności Ziemi Pleszewskiej "FORUM MŁODYCH"</t>
  </si>
  <si>
    <t>Janusz Waliszewski - prezes stowarzyszenia</t>
  </si>
  <si>
    <t>Natalia Tatko - skarbnik stowarzyszenia</t>
  </si>
  <si>
    <t>Półkolonie „Lato za grosik</t>
  </si>
  <si>
    <t>Stowarzyszenie na rzecz dzieci „Lato z Solidarnością</t>
  </si>
  <si>
    <t>Hanna Majewska - przewodnicząca</t>
  </si>
  <si>
    <t>Jerzy Jabczyński - zastępca przewodniczącej</t>
  </si>
  <si>
    <t>Aktywny wypoczynek z historią regionu</t>
  </si>
  <si>
    <t>Stowarzyszenie Dolina Giszki</t>
  </si>
  <si>
    <t>Aleksandra Siecińska Prezes</t>
  </si>
  <si>
    <t>Karol Adamek Skarbnik</t>
  </si>
  <si>
    <t>Letnia Akademia Puszczaństwa</t>
  </si>
  <si>
    <t>Maciej Siwiak - komendant hufca</t>
  </si>
  <si>
    <t>Michał Posłuszny - skarbnik hufca</t>
  </si>
  <si>
    <t>Obóz rekreacyjno – sportowy dla dzieci i młodzieży nad morzem</t>
  </si>
  <si>
    <t>Stowarzyszenie Miłośników Sztuk Walki "Leo"</t>
  </si>
  <si>
    <t>Robert Potocki - Prezes Zarządu</t>
  </si>
  <si>
    <t>Leszek Jankowiak - Wiceprezes Zarządu</t>
  </si>
  <si>
    <t>Renata Wojtkowiak - Skarbnik</t>
  </si>
  <si>
    <t>Obóz sportowy z elementami profilaktyki zdrowotnej</t>
  </si>
  <si>
    <t>Uczniowski Klub Sportowy "ISKRA" przy Szkole Podstawowej w Sarbicach</t>
  </si>
  <si>
    <t>Sarbice</t>
  </si>
  <si>
    <t>Dorota Granos - prezes</t>
  </si>
  <si>
    <t>Jacek Graczyk - członek zarządu</t>
  </si>
  <si>
    <t>Wśród Superbohaterów-letnie kolonie rekreacyjno-sportowe z programem socjoterapeutycznym</t>
  </si>
  <si>
    <t>Ucvzniowski Klub Sportowy "UKS Czerlejno"</t>
  </si>
  <si>
    <t>Czerlejno</t>
  </si>
  <si>
    <t>Zbigniew Bukowski - prezes</t>
  </si>
  <si>
    <t>Małgorzata Borowska - wiceprezes</t>
  </si>
  <si>
    <t>Maria Różańska - skarbnik</t>
  </si>
  <si>
    <t>Poznajemy mowę przyrody</t>
  </si>
  <si>
    <t>Pleszewskie Stowarzyszenie na Rzecz Dzieci o Szczególnych Potrzebach Opiekuńczych DOM</t>
  </si>
  <si>
    <t>Radosława Biernat Prezes</t>
  </si>
  <si>
    <t>Magdalena Posiadała Vice Prezes</t>
  </si>
  <si>
    <t>"Akademia uśmiechu - przez aktywność do wypoczynku"</t>
  </si>
  <si>
    <t>Stowarzyszenie OD NOWA</t>
  </si>
  <si>
    <t>Cerekwica Nowa 3</t>
  </si>
  <si>
    <t>Aniela Świątek - prezes</t>
  </si>
  <si>
    <t>Jacek Krawczyk - wiceprezes</t>
  </si>
  <si>
    <t>Harcerskie lato w Mostowie</t>
  </si>
  <si>
    <t>ZHR Okręg Wielkopolski</t>
  </si>
  <si>
    <t>Szymon Fiedler</t>
  </si>
  <si>
    <t>Aleksandra Cicha</t>
  </si>
  <si>
    <t>Obóz wędrowny ZHR Struga</t>
  </si>
  <si>
    <t>Obóz profilaktyczno-wypoczynkowy Karpacz 2017</t>
  </si>
  <si>
    <t>Związek Harcerstwa Polskiego Chorągiew Wielkopolska</t>
  </si>
  <si>
    <t>Tomasz Kujaczyński - Komendant Chorągwi</t>
  </si>
  <si>
    <t>Wieńczysław Celer - Skarbnik Chorągwi</t>
  </si>
  <si>
    <t>Wypoczywamy nad Bałtykiem</t>
  </si>
  <si>
    <t>Obóz harcerski i zuchowy w Wilczu</t>
  </si>
  <si>
    <t>Związek Harcerstwa Polskiego Chorągiew Wielkopolska Hufiec Poznań-Jeżyce</t>
  </si>
  <si>
    <t>Lech Lindecki – komendant Hufca ZHP Poznań-Jeżyce</t>
  </si>
  <si>
    <t>Mirosława Kosicka - skarbnik Hufca ZHP Poznań-Jeżyce</t>
  </si>
  <si>
    <t>Aktywny wypoczynek w Lubniewicach</t>
  </si>
  <si>
    <t>Magdalena Jakubowska</t>
  </si>
  <si>
    <t>Estera Wekwert</t>
  </si>
  <si>
    <t>„Harcerskie korzenie – Brownsea 1907”</t>
  </si>
  <si>
    <t>Związek Harcerstwa Polskiego Chorągiew Wielkopolska Hufiec Chodzież</t>
  </si>
  <si>
    <t>Chodzież</t>
  </si>
  <si>
    <t>Maja Poznańska - komendantka hufca</t>
  </si>
  <si>
    <t>Justyna Rajek - skarbnik hufca</t>
  </si>
  <si>
    <t>Poznajemy Węgry</t>
  </si>
  <si>
    <t>Stowarzyszenie Miłośników Folkloru "Żeńcy Wielkopolscy"</t>
  </si>
  <si>
    <t>Nietążkowo</t>
  </si>
  <si>
    <t>Rafał Rosolski</t>
  </si>
  <si>
    <t>Katarzyna Szady-Machowiak</t>
  </si>
  <si>
    <t>Letni obóz sportowo - rekreacyjny: "Sport i rekolekcje, uśmiech i zabawa - unihokej to dla nas wazna sprawa."</t>
  </si>
  <si>
    <t>Uczniowski Klub Sportowy VICTORIA</t>
  </si>
  <si>
    <t>Gułtowy</t>
  </si>
  <si>
    <t>Krzysztof zawadzki - prezes</t>
  </si>
  <si>
    <t>Joanna Augustynek - sekretarz</t>
  </si>
  <si>
    <t>Wypoczynek w Kręgu Przyjaźni</t>
  </si>
  <si>
    <t>Uczniowski Klub Sportowy OLIMP</t>
  </si>
  <si>
    <t>Września</t>
  </si>
  <si>
    <t>Jarosław Graczyk</t>
  </si>
  <si>
    <t>Artur Chałupniczak</t>
  </si>
  <si>
    <t>Obóz krajoznawczy Szczepu Zielona Szóstka o charakterze puszczańskim realizowany metodą harcerską.</t>
  </si>
  <si>
    <t>ZHP Chorągiew Wielkopolska Hufiec Poznań-Śródmieście</t>
  </si>
  <si>
    <t>Monika Jurecka - komendantka hufca</t>
  </si>
  <si>
    <t>Stowarzyszenie "Dolina Baryczy"</t>
  </si>
  <si>
    <t>Odolanów</t>
  </si>
  <si>
    <t>Bogusław Cebulski - Prezes Stowarzyszenia</t>
  </si>
  <si>
    <t>Marian Stryjak - Skarbnik</t>
  </si>
  <si>
    <t>Wakacje z ks. Franciszkiem Blachnickim</t>
  </si>
  <si>
    <t>Stowarzyszenie Oaza "Wieczernik"</t>
  </si>
  <si>
    <t>Przemysław Stodulny - Prezes Zarządu</t>
  </si>
  <si>
    <t>Krzysztof Sawicki - Członek Zarządu</t>
  </si>
  <si>
    <t>Aleksandra Szymkowiak - Członek Zarządu</t>
  </si>
  <si>
    <t>Letni wypoczynek dla uczniów z terenu Powiatu Pleszewskiego</t>
  </si>
  <si>
    <t>03.07-16.07.2017</t>
  </si>
  <si>
    <t>Powiatowe Zrzeszenie Ludowe Zespoły Sportowe w Pleszewie</t>
  </si>
  <si>
    <t>Piotr Tyrakowski-Przewodniczący</t>
  </si>
  <si>
    <t>Zbigniew Nawrocki- Wiceprzewodniczacy</t>
  </si>
  <si>
    <t>Obóz harcerski w Marianówce</t>
  </si>
  <si>
    <t>Związek Harcerstwa Polskiego Chorągiew Wielkopolska Hufiec Rawicz</t>
  </si>
  <si>
    <t>Rawicz</t>
  </si>
  <si>
    <t>Krzysztof Ziętek</t>
  </si>
  <si>
    <t>Michał Hoffmann</t>
  </si>
  <si>
    <t>Związek Harcerstwa Rzeczypospolitej - Okręg Wielkopolski</t>
  </si>
  <si>
    <t>Szymon Fiedler - Przewodniczący Zarządu Okręgu</t>
  </si>
  <si>
    <t>Aleksandra Cicha - Sekretarz Zarządu Okręgu</t>
  </si>
  <si>
    <t>31.07-10.08.2017</t>
  </si>
  <si>
    <t>24.06-05.07.2017</t>
  </si>
  <si>
    <t>10.07-20.07.2017</t>
  </si>
  <si>
    <t>Obóz wypoczynkowo-rekreacyjny „Lato dziecięcych uśmiechów 2017”</t>
  </si>
  <si>
    <t>Stowarzyszenie Inicjatyw Młodzieżowych LOCK</t>
  </si>
  <si>
    <t>Czempiń</t>
  </si>
  <si>
    <t>Patrycja Malicka - Przewodnicząca Zarządu SIM LOCK</t>
  </si>
  <si>
    <t>Daria Jakielczyk - Wiceprzewodnicząca Zarządu SIM LOCK</t>
  </si>
  <si>
    <t>Katarzyna Bartosiak - Sekretarz Zarządu SIM LOCK</t>
  </si>
  <si>
    <t>Stowarzyszenie „Razem dla Tarchał Wielkich i okolicy’</t>
  </si>
  <si>
    <t>Dolata Marian -prezes stowarzyszenia</t>
  </si>
  <si>
    <t>Grzegorz Szubert -wiceprezes stowarzyszenia</t>
  </si>
  <si>
    <t>Tomczak Elżbieta -skarbnik stowarzyszenia</t>
  </si>
  <si>
    <t>Co przyniosło echo morza</t>
  </si>
  <si>
    <t>Związek Harcerstwa Polskiego Chorągiew Wielkopolska Hufiec Gniezno</t>
  </si>
  <si>
    <t>Maciej Siwiak - Komendant Hufca</t>
  </si>
  <si>
    <t>Michał Posłuszny - Skarbnik Hufca</t>
  </si>
  <si>
    <t>ZHP Chorągiew Wielkopolska Hufiec Poznań–Nowe Miasto</t>
  </si>
  <si>
    <t>Koprowski Tomasz - Komendant Hufca</t>
  </si>
  <si>
    <t>Kolanowska Joanna - Skarbnik Hufca</t>
  </si>
  <si>
    <t>Dofinansowanie wypoczynku letniego dzieci i młodzieży szkolnej z terenu województwa wielkopolskiego w 2017 roku</t>
  </si>
  <si>
    <t>Parafia Rzymsko-Katolicka p.w Najświętszego Serca Jezusa w Śremie</t>
  </si>
  <si>
    <t>ksiadz kanonik Ryszard Adamczak-proboszcz</t>
  </si>
  <si>
    <t>Harcerska Akcja Letnia - Obóz nad jeziorem Piaskowym w Zatomiu Nowym</t>
  </si>
  <si>
    <t>Związek Harcerstwa Polskiego Chorągiew Wielkopolska Hufiec Poznań "Piast" Stare Miasto</t>
  </si>
  <si>
    <t>komendant - hm. Janusz Błaszczyk</t>
  </si>
  <si>
    <t>skarbnik - phm. Błażej Misiorny</t>
  </si>
  <si>
    <t>Obóz harcerski w Ostrowcu w 2017 roku.</t>
  </si>
  <si>
    <t>Obóz kursowy Wielkopolskiej Chorągwi Harcerek.</t>
  </si>
  <si>
    <t>Obóz wędrowny 15 Poznańskiej Drużyny Wędrowniczek "Bezkres" (Obóz 15 PDW)</t>
  </si>
  <si>
    <t>Obóz harcerski - jez. Kielskie 2017</t>
  </si>
  <si>
    <t>Obóz harcerski - jez. Komorze 2017</t>
  </si>
  <si>
    <t>5 Całkowity koszt zadania:</t>
  </si>
  <si>
    <t>6 Kwota wnioskowanej dotacji:</t>
  </si>
  <si>
    <t>Nr oferty wg esod</t>
  </si>
  <si>
    <t>WAF.557.13.91.2017</t>
  </si>
  <si>
    <t>WAF.557.13.92.2017</t>
  </si>
  <si>
    <t>Stowarzyszenie na Rzecz Integracji Wsi w Lutyni</t>
  </si>
  <si>
    <t>Dobrzyca</t>
  </si>
  <si>
    <t>10.07-16.07.2017</t>
  </si>
  <si>
    <t xml:space="preserve">uwagi </t>
  </si>
  <si>
    <t>błędy rachunkowe w kalkulacji</t>
  </si>
  <si>
    <t>Marta Borowczyk</t>
  </si>
  <si>
    <t>Grażyna Popowicz</t>
  </si>
  <si>
    <t>WAF.557.13.93.2017</t>
  </si>
  <si>
    <t>26.06-11.08.2017</t>
  </si>
  <si>
    <t>WAF.557.13.94.2017</t>
  </si>
  <si>
    <t>WAF.557.13.95.2017</t>
  </si>
  <si>
    <t>26.06-09.07.2017</t>
  </si>
  <si>
    <t>WAF.557.13.97.2017</t>
  </si>
  <si>
    <t>"Wszyscy jesteśmy równi" – zgrupowanie obozów Hufca ZHP Poznań Jeżyce w Łowyniu</t>
  </si>
  <si>
    <t>WAF.557.13.98.2017</t>
  </si>
  <si>
    <t>WAF.557.13.99.2017</t>
  </si>
  <si>
    <t>15.07-31.07.2017</t>
  </si>
  <si>
    <t>Szansa na wakacyjny uśmiech dla dzieci wiejskich - Tajemnice wyspy Wolin</t>
  </si>
  <si>
    <t>WAF.557.13.100.2017</t>
  </si>
  <si>
    <t>"Tatrzańska przygoda" -  obóz rekreacyjno-turystyczny</t>
  </si>
  <si>
    <t>Uczniowski Klub Sportowy "BYLICE</t>
  </si>
  <si>
    <t>Bylice - Kolonia</t>
  </si>
  <si>
    <t>05.07-15.07.2017</t>
  </si>
  <si>
    <t>Sławomir Malesza</t>
  </si>
  <si>
    <t>Iwona Ziętek</t>
  </si>
  <si>
    <t>Małgorzata Ferenc</t>
  </si>
  <si>
    <t>WAF.557.13.101.2017</t>
  </si>
  <si>
    <t>Związek Harcerstwa Polskiego, Chorągiew Wielkopolska, Hufiec Gniezno</t>
  </si>
  <si>
    <t>16.07-29.07.2017</t>
  </si>
  <si>
    <t>WAF.557.13.102.2017</t>
  </si>
  <si>
    <t>Organizacja  obozu  sportowo-wypoczynkowego z elementami turystyki kwalifikowanej</t>
  </si>
  <si>
    <t>16.08-23.08.2017</t>
  </si>
  <si>
    <t>WAF.557.13.103.2017</t>
  </si>
  <si>
    <t>15.07-29.07.2017</t>
  </si>
  <si>
    <t>WAF.557.13.104.2017</t>
  </si>
  <si>
    <t>Gaj</t>
  </si>
  <si>
    <t>WAF.557.13.105.2017</t>
  </si>
  <si>
    <t>Polskie Towarzystwo Krajoznawcze</t>
  </si>
  <si>
    <t>Zielona Góra</t>
  </si>
  <si>
    <t>04.07-23.07.2017</t>
  </si>
  <si>
    <t>Krzysztof Czerwiński - prezes</t>
  </si>
  <si>
    <t>Alicja  Pawlak - skarbnik</t>
  </si>
  <si>
    <t>WAF.557.13.77.2017</t>
  </si>
  <si>
    <t>17.07-30.07.2017</t>
  </si>
  <si>
    <t>WAF.557.13.78.2017</t>
  </si>
  <si>
    <t>01.07-15.07.2017</t>
  </si>
  <si>
    <t>WAF.557.13.79.2017</t>
  </si>
  <si>
    <t>WAF.557.13.80.2017</t>
  </si>
  <si>
    <t>WAF.557.13.81.2017</t>
  </si>
  <si>
    <t>03.07-13.07.2017</t>
  </si>
  <si>
    <t>WAF.557.13.82.2017</t>
  </si>
  <si>
    <t>WAF.557.13.83.2017</t>
  </si>
  <si>
    <t>02.07-08.07.2017</t>
  </si>
  <si>
    <t>WAF.557.13.84.2017</t>
  </si>
  <si>
    <t>WAF.557.13.85.2017</t>
  </si>
  <si>
    <t>06.07-16.07.2017</t>
  </si>
  <si>
    <t>WAF.557.13.86.2017</t>
  </si>
  <si>
    <t>28.06- 26.08.2017</t>
  </si>
  <si>
    <t>WAF.557.13.87.2017</t>
  </si>
  <si>
    <t>WAF.557.13.88.2017</t>
  </si>
  <si>
    <t>Obóz harcerski Poznańskiej Integracyjnej Drużyny Harcerskiej NS integrujący dzieci niesłyszące ze słyszącymi</t>
  </si>
  <si>
    <t>06.08-13.08.2017</t>
  </si>
  <si>
    <t>WAF.557.13.89.2017</t>
  </si>
  <si>
    <t>WAF.557.13.90.2017</t>
  </si>
  <si>
    <t>WAF.557.13.63.2017</t>
  </si>
  <si>
    <t>WAF.557.13.64.2017</t>
  </si>
  <si>
    <t>03.07-16 07 2017</t>
  </si>
  <si>
    <t>WAF.557.13.65.2017</t>
  </si>
  <si>
    <t>08.07-28.07.2017</t>
  </si>
  <si>
    <t>WAF.557.13.66.2017</t>
  </si>
  <si>
    <t>10.07.-31.07.2017</t>
  </si>
  <si>
    <t>WAF.557.13.67.2017</t>
  </si>
  <si>
    <t>09.07-30.07.2017</t>
  </si>
  <si>
    <t>WAF.557.13.68.2017</t>
  </si>
  <si>
    <t>07.07-31.07.2017</t>
  </si>
  <si>
    <t>WAF.557.13.69.2017</t>
  </si>
  <si>
    <t>15.08-28.08.2017</t>
  </si>
  <si>
    <t>WAF.557.13.70.2017</t>
  </si>
  <si>
    <t>WAF.557.13.71.2017</t>
  </si>
  <si>
    <t>WAF.557.13.72.2017</t>
  </si>
  <si>
    <t>WAF.557.13.73.2017</t>
  </si>
  <si>
    <t>WAF.557.13.74.2017</t>
  </si>
  <si>
    <t>25.07-02.08.2017</t>
  </si>
  <si>
    <t>WAF.557.13.75.2017</t>
  </si>
  <si>
    <t>30.06-31.07.2017</t>
  </si>
  <si>
    <t>WAF.557.13.76.2017</t>
  </si>
  <si>
    <t>14.07-25.07.2017</t>
  </si>
  <si>
    <t>WAF.557.13.48.2017</t>
  </si>
  <si>
    <t>WAF.557.13.50.2017</t>
  </si>
  <si>
    <t>Obóz harcerski pod namiotami w Lubiatowie</t>
  </si>
  <si>
    <t>ZHP CHorągiew Wielkopolska Poznań Hufiec Koło</t>
  </si>
  <si>
    <t>Koło</t>
  </si>
  <si>
    <t>01.07- 09.08.2017</t>
  </si>
  <si>
    <t>Leonard Jaroszewski - Komendant Hufca Koło</t>
  </si>
  <si>
    <t>Urszula Książek - Skarbnik Hufca Koło</t>
  </si>
  <si>
    <t>WAF.557.13.49.2017</t>
  </si>
  <si>
    <t>Historia w naszej szkole</t>
  </si>
  <si>
    <t>Stowarzyszenie Edukacyjno-Kulturalno-Turystyczne "NASZA SZKOŁA"</t>
  </si>
  <si>
    <t>Pyzdry</t>
  </si>
  <si>
    <t>10.07-21.07.2017</t>
  </si>
  <si>
    <t>Justyna Sosnowska -prezes</t>
  </si>
  <si>
    <t>Dorota Kurek - Wiceprezes</t>
  </si>
  <si>
    <t>WAF.557.13.51.2017</t>
  </si>
  <si>
    <t>Obóz letni w górach - 2017</t>
  </si>
  <si>
    <t>14.08-26.08.2017</t>
  </si>
  <si>
    <t>WAF.557.13.52.2017</t>
  </si>
  <si>
    <t>WAF.557.13.53.2017</t>
  </si>
  <si>
    <t>01.08-15.08.2017</t>
  </si>
  <si>
    <t>14.08-21.08.2017</t>
  </si>
  <si>
    <t>17.07-06.08.2017</t>
  </si>
  <si>
    <t>WAF.557.13.56.2017</t>
  </si>
  <si>
    <t>Letni obóz judo</t>
  </si>
  <si>
    <t>WAF.557.13.57.2017</t>
  </si>
  <si>
    <t>WAF.557.13.58.2017</t>
  </si>
  <si>
    <t>17.07-01.08.2017</t>
  </si>
  <si>
    <t>WAF.557.13.59.2017</t>
  </si>
  <si>
    <t>25.07- 01.08.2017</t>
  </si>
  <si>
    <t>WAF.557.13.60.2017</t>
  </si>
  <si>
    <t>Stowarzyszenie Wspierania Wsi "WSPÓLNE DOBRO"
 w Kucharach</t>
  </si>
  <si>
    <t>26.06-30.06.2017</t>
  </si>
  <si>
    <t>„ Sport - uśmiech - zabawa -2017”</t>
  </si>
  <si>
    <t>WAF.557.13.61.2017</t>
  </si>
  <si>
    <t>03.07-14.07.2017</t>
  </si>
  <si>
    <t>WAF.557.13.62.2017</t>
  </si>
  <si>
    <t>WAF.557.13.34.2017</t>
  </si>
  <si>
    <t>03.07-07.07.2017</t>
  </si>
  <si>
    <t>WAF.557.13.35.2017</t>
  </si>
  <si>
    <t>WAF.557.13.36.2017</t>
  </si>
  <si>
    <t>06.07-27.07.2017</t>
  </si>
  <si>
    <t>WAF.557.13.37.2017</t>
  </si>
  <si>
    <t>10.07-03.08.2017</t>
  </si>
  <si>
    <t>WAF.557.13.38.2017</t>
  </si>
  <si>
    <t>31.07-09.08.2017</t>
  </si>
  <si>
    <t>WAF.557.13.39.2017</t>
  </si>
  <si>
    <t>WAF.557.13.40.2017</t>
  </si>
  <si>
    <t>14.07-24.07.2017</t>
  </si>
  <si>
    <t>24.06-18.08.2017</t>
  </si>
  <si>
    <t>WAF.557.13.42.2017</t>
  </si>
  <si>
    <t>WAF.557.13.43.2017</t>
  </si>
  <si>
    <t>WAF.557.13.44.2017</t>
  </si>
  <si>
    <t>25.07- 02.08.2017</t>
  </si>
  <si>
    <t>Wypoczynek letni dzieci i młodzieży szkolnej z terenu województwa wielkoposlkiego w 2017 roku</t>
  </si>
  <si>
    <t>Stowarzyszenie "Ludzie dla Ludzi"</t>
  </si>
  <si>
    <t>Ostrów Wielkopolski</t>
  </si>
  <si>
    <t>15.08-30.08.2017</t>
  </si>
  <si>
    <t>Teresa Larek - prezes</t>
  </si>
  <si>
    <t>WAF.557.13.45.2017</t>
  </si>
  <si>
    <t>WAF.557.13.46.2017</t>
  </si>
  <si>
    <t>fundacja</t>
  </si>
  <si>
    <t>05.08-17.08.2017</t>
  </si>
  <si>
    <t>WAF.557.13.47.2017</t>
  </si>
  <si>
    <t>03.07-11.07.2017</t>
  </si>
  <si>
    <t>01.07-12.07.2017</t>
  </si>
  <si>
    <t>WAF.557.13.21.2017</t>
  </si>
  <si>
    <t>16.08-25.08.2017</t>
  </si>
  <si>
    <t>WAF.557.13.22.2017</t>
  </si>
  <si>
    <t>22.07-31.07.2017</t>
  </si>
  <si>
    <t>WAF.557.13.23.2017</t>
  </si>
  <si>
    <t>WAF.557.13.24.2017</t>
  </si>
  <si>
    <t>26.07-04.08.2017</t>
  </si>
  <si>
    <t>WAF.557.13.25.2017</t>
  </si>
  <si>
    <t>19.08-27.08.2017</t>
  </si>
  <si>
    <t>WAF.557.13.26.2017</t>
  </si>
  <si>
    <t>28.06- 05.07.2017</t>
  </si>
  <si>
    <t>WAF.557.13.27.2017</t>
  </si>
  <si>
    <t>17.07-27.07.2017</t>
  </si>
  <si>
    <t>przekroczona maksymalna kwota dofinansowania</t>
  </si>
  <si>
    <t>WAF.557.13.28.2017</t>
  </si>
  <si>
    <t>24.06-31.08.2017</t>
  </si>
  <si>
    <t>WAF.557.13.29.2017</t>
  </si>
  <si>
    <t>26.06-03.07.2017</t>
  </si>
  <si>
    <t>WAF.557.13.30.2017</t>
  </si>
  <si>
    <t>26.06-05.07.2017</t>
  </si>
  <si>
    <t>WAF.557.13.31.2017</t>
  </si>
  <si>
    <t>25.06-05.07.2017</t>
  </si>
  <si>
    <t>WAF.557.13.32.2017</t>
  </si>
  <si>
    <t>16.07-26.07.2017</t>
  </si>
  <si>
    <t>WAF.557.13.33.2017</t>
  </si>
  <si>
    <t>08.07-22.07.2017</t>
  </si>
  <si>
    <t>WAF.557.13.106.2017</t>
  </si>
  <si>
    <t>WAF.557.13.107.2017</t>
  </si>
  <si>
    <t>02.08-16.08.2017</t>
  </si>
  <si>
    <t>WAF.557.13.6.2017</t>
  </si>
  <si>
    <t>WAF.557.13.7.2017</t>
  </si>
  <si>
    <t>26.06-07.07.2017</t>
  </si>
  <si>
    <t>WAF.557.13.8.2017</t>
  </si>
  <si>
    <t>03.07-24.07.2017</t>
  </si>
  <si>
    <t>WAF.557.13.9.2017</t>
  </si>
  <si>
    <t>WAF.557.13.10.2017</t>
  </si>
  <si>
    <t>WAF.557.13.11.2017</t>
  </si>
  <si>
    <t xml:space="preserve"> Babiak</t>
  </si>
  <si>
    <t>WAF.557.13.12.2017</t>
  </si>
  <si>
    <t>01.07-31.08.2017</t>
  </si>
  <si>
    <t>WAF.557.13.13.2017</t>
  </si>
  <si>
    <t>18.08-28.08.2017</t>
  </si>
  <si>
    <t>WAF.557.13.14.2017</t>
  </si>
  <si>
    <t>WAF.557.13.15.2017</t>
  </si>
  <si>
    <t>WAF.557.13.16.2017</t>
  </si>
  <si>
    <t>18.08-27.08.2017</t>
  </si>
  <si>
    <t>WAF.557.13.17.2017</t>
  </si>
  <si>
    <t xml:space="preserve">15.08-26.08.2017 </t>
  </si>
  <si>
    <t>WAF.557.13.18.2017</t>
  </si>
  <si>
    <t>20.07-29.07.2017</t>
  </si>
  <si>
    <t>WAF.557.13.19.2017</t>
  </si>
  <si>
    <t>21.07-30.07.2017</t>
  </si>
  <si>
    <t>WAF.557.13.20.2017</t>
  </si>
  <si>
    <t>WAF.557.13.41.2017</t>
  </si>
  <si>
    <t>1.</t>
  </si>
  <si>
    <t>2.</t>
  </si>
  <si>
    <t>3.</t>
  </si>
  <si>
    <t>4.</t>
  </si>
  <si>
    <t>5.</t>
  </si>
  <si>
    <t>WAF.557.13.96.2017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</si>
  <si>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</si>
  <si>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</si>
  <si>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</si>
  <si>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</si>
  <si>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</si>
  <si>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</si>
  <si>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</si>
  <si>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</si>
  <si>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</si>
  <si>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</si>
  <si>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</si>
  <si>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</si>
  <si>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</si>
  <si>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</si>
  <si>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</si>
  <si>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</si>
  <si>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</si>
  <si>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</si>
  <si>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</si>
  <si>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</si>
  <si>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</si>
  <si>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</si>
  <si>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</si>
  <si>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</si>
  <si>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</si>
  <si>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</si>
  <si>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</si>
  <si>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</si>
  <si>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40.</t>
  </si>
  <si>
    <t>41.</t>
  </si>
  <si>
    <t>42.</t>
  </si>
  <si>
    <t>43.</t>
  </si>
  <si>
    <t>46.</t>
  </si>
  <si>
    <t>32.</t>
  </si>
  <si>
    <t>36.</t>
  </si>
  <si>
    <t>37.</t>
  </si>
  <si>
    <t>38.</t>
  </si>
  <si>
    <t>39.</t>
  </si>
  <si>
    <t>44.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</si>
  <si>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</si>
  <si>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</si>
  <si>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</si>
  <si>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</si>
  <si>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</si>
  <si>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</si>
  <si>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</si>
  <si>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</si>
  <si>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</si>
  <si>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</si>
  <si>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</si>
  <si>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</si>
  <si>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</si>
  <si>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</si>
  <si>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</si>
  <si>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</si>
  <si>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</si>
  <si>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</si>
  <si>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</si>
  <si>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</si>
  <si>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</si>
  <si>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</si>
  <si>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</si>
  <si>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</si>
  <si>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</si>
  <si>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</si>
  <si>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</si>
  <si>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</si>
  <si>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73.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</si>
  <si>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</si>
  <si>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</si>
  <si>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</si>
  <si>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</si>
  <si>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</si>
  <si>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</si>
  <si>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</si>
  <si>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</si>
  <si>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</si>
  <si>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</si>
  <si>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</si>
  <si>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</si>
  <si>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</si>
  <si>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</si>
  <si>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</si>
  <si>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</si>
  <si>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</si>
  <si>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</si>
  <si>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</si>
  <si>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</si>
  <si>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</si>
  <si>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</si>
  <si>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</si>
  <si>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</si>
  <si>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</si>
  <si>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</si>
  <si>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23.</t>
  </si>
  <si>
    <t>Lp.</t>
  </si>
  <si>
    <t>podmiot wymieniony w art.3 ust 3</t>
  </si>
  <si>
    <t>24.06-15.08.2017</t>
  </si>
  <si>
    <t>25.06-02.07.2017</t>
  </si>
  <si>
    <t>01.07-23.07.2017</t>
  </si>
  <si>
    <t>26.06-02.08.2017</t>
  </si>
  <si>
    <t>07.07-20.07.2017</t>
  </si>
  <si>
    <t>13.07-08.08.2017</t>
  </si>
  <si>
    <t xml:space="preserve">18.07-27.07.2017 </t>
  </si>
  <si>
    <t>17.07-31.07.2017</t>
  </si>
  <si>
    <t>04.07-11.07.2017</t>
  </si>
  <si>
    <t>27.07-09.08.2017</t>
  </si>
  <si>
    <t>10.07-30.07.2017</t>
  </si>
  <si>
    <t>10.07-31.07.2017</t>
  </si>
  <si>
    <t>05.08-18.08.2017</t>
  </si>
  <si>
    <t>Kwota za osobodzień</t>
  </si>
  <si>
    <t>liczba dni łacznie</t>
  </si>
  <si>
    <t>adresat oferty</t>
  </si>
  <si>
    <t>uwagi</t>
  </si>
  <si>
    <t>terminowość złożenia oferty</t>
  </si>
  <si>
    <t>prawidłowość wypełnienia oferty</t>
  </si>
  <si>
    <t>wymagane podpisy</t>
  </si>
  <si>
    <t>pismo przewodnie</t>
  </si>
  <si>
    <t>oferta konkursowa</t>
  </si>
  <si>
    <t xml:space="preserve">aktualny odpis z KRS lub odpowiednio wyciąg z ewidencji lub inne dokumenty potwierdzające status prawny organizatora i umocowanie osób go reprezentujących </t>
  </si>
  <si>
    <t>statut</t>
  </si>
  <si>
    <t>inne uwagi</t>
  </si>
  <si>
    <t>oferta wpłynęła po terminie tj. 17.05. 2017</t>
  </si>
  <si>
    <t>Jolanta Mikołajczyk Skarbnik</t>
  </si>
  <si>
    <t xml:space="preserve">Beata Sysiak Prezes Klubu </t>
  </si>
  <si>
    <t>brak dodatkowych informacji dotyczących rezultatów realizacji zadania publicznego</t>
  </si>
  <si>
    <t>tak</t>
  </si>
  <si>
    <t>KRS</t>
  </si>
  <si>
    <t>pkt 6 zapis o organizacji wypoczynku dzieci i młodzieży</t>
  </si>
  <si>
    <t>% udział dotacji w stosunku do środków finansowych ogółem</t>
  </si>
  <si>
    <t xml:space="preserve">Wysokość środków finansowych własnych </t>
  </si>
  <si>
    <t>Wysokość środków finansowych ogółem wraz z dotacją</t>
  </si>
  <si>
    <t>na podstawie pełnomocnictwa</t>
  </si>
  <si>
    <t>§ 4, pkt 24 statutu zapis o organizacji wypoczynku dzieci i młodzieży</t>
  </si>
  <si>
    <t>§ 11 pkt 2 statutu zapis o organizacji wypoczynku dzieci i młodzieży</t>
  </si>
  <si>
    <t>§ 7 ust.1, pkt d statutu zapis o organizacji wypoczynku dzieci i młodzieży</t>
  </si>
  <si>
    <t>wyciąg z rejestru</t>
  </si>
  <si>
    <t>§ 6 ust1, pkt 8 statutu zapis o organizacji wypoczynku dzieci i młodzieży</t>
  </si>
  <si>
    <t>błedy rachunkowe w kalkulacji kosztów</t>
  </si>
  <si>
    <t>brak dodatkowych informacji dotyczących rezultatów realizacji zadania publicznego; błędy rachunkowe w kalkulacji kosztów</t>
  </si>
  <si>
    <t>§ 6 statutu zapis o organizacji wypoczynku dzieci i młodzieży</t>
  </si>
  <si>
    <t>§ 7 statutu zapis o organizacji wypoczynku dzieci i młodzieży</t>
  </si>
  <si>
    <t>błędne zsumowanie w tabeli dotyczącej przewidywanych źródeł finansowania zadania publicznego podmiot nie prowadzi odpłatnej działalności pp</t>
  </si>
  <si>
    <t>§ 8 statutu zapis o organizacji wypoczynku dzieci i młodzieży</t>
  </si>
  <si>
    <t>§ 7, pkt i statutu zapis o organizacji wypoczynku dzieci i młodzieży</t>
  </si>
  <si>
    <t>§ 8, pkt 7 statutu zapis o organizacji wypoczynku dzieci i młodzieży</t>
  </si>
  <si>
    <t>§ 7, pkt 5 statutu zapis o organizacji wypoczynku dzieci i młodzieży</t>
  </si>
  <si>
    <t>§ 7, ust. 1, pkt 1.1 statutu zapis o organizacji wypoczynku dzieci i młodzieży</t>
  </si>
  <si>
    <t>§ 7, ust. 1, pkt i statutu zapis o organizacji wypoczynku dzieci i młodzieży</t>
  </si>
  <si>
    <t>dekret o oddaniu w zarząd parafii</t>
  </si>
  <si>
    <t>§ 6, ust. 1 statutu zapis o organizacji wypoczynku dzieci i młodzieży</t>
  </si>
  <si>
    <t>§ 7,  pkt 11 statutu zapis o organizacji wypoczynku dzieci i młodzieży</t>
  </si>
  <si>
    <t>brak podpisu Prezesa w piśmie przewodnim</t>
  </si>
  <si>
    <t>pełnomocnictwo</t>
  </si>
  <si>
    <t>§ 8,  pkt 11 statutu zapis o organizacji wypoczynku dzieci i młodzieży</t>
  </si>
  <si>
    <t>§ 9,  pkt 1 statutu zapis o organizacji wypoczynku dzieci i młodzieży</t>
  </si>
  <si>
    <t>§ 9, ust. 1 pkt 3 statutu zapis o organizacji wypoczynku dzieci i młodzieży</t>
  </si>
  <si>
    <t>błedy w kalkulacji kosztów do ogólnej wartości projektu nie aportu osobowego i rzeczowego</t>
  </si>
  <si>
    <t>§ 8,  pkt 9 statutu zapis o organizacji wypoczynku dzieci i młodzieży</t>
  </si>
  <si>
    <t>§ 6, ust. 1, pkt w. statutu zapis o organizacji wypoczynku dzieci i młodzieży</t>
  </si>
  <si>
    <t>oferta złożona na innym druku; brak dodatkowych informacji dotyczących rezultatów realizacji zadania publicznego</t>
  </si>
  <si>
    <t>§ 7, pkt 18 statutu zapis o organizacji wypoczynku dzieci i młodzieży</t>
  </si>
  <si>
    <t>§ 8, pkt 9 statutu zapis o organizacji wypoczynku dzieci i młodzieży</t>
  </si>
  <si>
    <t>§ 9, ust. 1, pkt 13 statutu zapis o organizacji wypoczynku dzieci i młodzieży</t>
  </si>
  <si>
    <t>§ 8, pkt 5 statutu zapis o organizacji wypoczynku dzieci i młodzieży</t>
  </si>
  <si>
    <t>pkt 10, ppkt. e statutu zapis o organizacji wypoczynku dzieci i młodzieży</t>
  </si>
  <si>
    <t>pkt 8, ppkt. ł statutu zapis o organizacji wypoczynku dzieci i młodzieży</t>
  </si>
  <si>
    <t>§ 7, pkt 32 statutu zapis o organizacji wypoczynku dzieci i młodzieży</t>
  </si>
  <si>
    <t>§ 6, ust. 2, pkt 8 statutu zapis o organizacji wypoczynku dzieci i młodzieży</t>
  </si>
  <si>
    <t>§ 3, ust. 2, pkt 13 statutu zapis o organizacji wypoczynku dzieci i młodzieży</t>
  </si>
  <si>
    <t>§ 8, pkt 3 statutu zapis o organizacji wypoczynku dzieci i młodzieży</t>
  </si>
  <si>
    <t>§ 11, pkt 3 statutu zapis o organizacji wypoczynku dzieci i młodzieży</t>
  </si>
  <si>
    <t>§ 8, pkt 23 statutu zapis o organizacji wypoczynku dzieci i młodzieży</t>
  </si>
  <si>
    <t>brak pełnomocnictwa</t>
  </si>
  <si>
    <t>Art. 6, pkt 8 statutu zapis o organizacji wypoczynku dzieci i młodzieży</t>
  </si>
  <si>
    <t>§ 6, ust. 1, pkt 4d statutu zapis o organizacji wypoczynku dzieci i młodzieży</t>
  </si>
  <si>
    <t>dekret o powołaniu parafii</t>
  </si>
  <si>
    <t>§ 6, pkt 3 statutu zapis o organizacji wypoczynku dzieci i młodzieży</t>
  </si>
  <si>
    <t xml:space="preserve">dekret o powołaniu </t>
  </si>
  <si>
    <t>§ 3, ust.1, pkt 3i, statutu zapis o organizacji wypoczynku dzieci i młodzieży</t>
  </si>
  <si>
    <t>Paweł Staszak - członek zarządu</t>
  </si>
  <si>
    <t>pkt 6, ppkt 5 statutu zapis o organizacji wypoczynku dzieci i młodzieży</t>
  </si>
  <si>
    <t>pod ofertą brak podpisu jednej z upoważnionych osób</t>
  </si>
  <si>
    <t>§ 7, pkt 4 statutu zapis o organizacji wypoczynku dzieci i młodzieży</t>
  </si>
  <si>
    <t>WAF.557.13.54.2017</t>
  </si>
  <si>
    <t>w ofercie nie wykazano źródeł finansowania  pozostałych kosztów na kwotę 90 000 zł</t>
  </si>
  <si>
    <t>§ 8, pkt 12 statutu zapis o organizacji wypoczynku dzieci i młodzieży</t>
  </si>
  <si>
    <t>§ 7, pkt 1 statutu zapis o organizacji wypoczynku dzieci i młodzieży</t>
  </si>
  <si>
    <t>§ 5, ust. 2 pkt s statutu zapis o organizacji wypoczynku dzieci i młodzieży</t>
  </si>
  <si>
    <t>§ 9, pkt 1 statutu zapis o organizacji wypoczynku dzieci i młodzieży</t>
  </si>
  <si>
    <t>wyciąg z ewidencji</t>
  </si>
  <si>
    <t>§ 7, pkt o statutu zapis o organizacji wypoczynku dzieci i młodzieży</t>
  </si>
  <si>
    <t>§ 9, pkt e statutu zapis o organizacji wypoczynku dzieci i młodzieży</t>
  </si>
  <si>
    <t>§ 5, pkt 19 statutu zapis o organizacji wypoczynku dzieci i młodzieży</t>
  </si>
  <si>
    <t>§ 9, pkt c statutu zapis o organizacji wypoczynku dzieci i młodzieży</t>
  </si>
  <si>
    <t>§ 9, pkt 15 statutu zapis o organizacji wypoczynku dzieci i młodzieży</t>
  </si>
  <si>
    <t>§ 9, pkt 5 statutu zapis o organizacji wypoczynku dzieci i młodzieży</t>
  </si>
  <si>
    <t>§ 6, pkt i statutu zapis o organizacji wypoczynku dzieci i młodzieży</t>
  </si>
  <si>
    <t>§ 8, pkt 2 statutu zapis o organizacji wypoczynku dzieci i młodzieży</t>
  </si>
  <si>
    <t>§ 8, pkt 1 statutu zapis o organizacji wypoczynku dzieci i młodzieży</t>
  </si>
  <si>
    <t>zaświadczenie Inspektorii Wrocławskiej</t>
  </si>
  <si>
    <t>§ 6, pkt 8 statutu zapis o organizacji wypoczynku dzieci i młodzieży</t>
  </si>
  <si>
    <t>§ 5, pkt 5 statutu zapis o organizacji wypoczynku dzieci i młodzieży</t>
  </si>
  <si>
    <t xml:space="preserve">brak dodatkowych informacji dotyczących rezultatów realizacji zadania publicznego; błędne zsumowanie w tabeli dotyczącej przewidywanych źródeł finansowania zadania publicznego </t>
  </si>
  <si>
    <t>C</t>
  </si>
  <si>
    <t>brak podpisu w piśmie przewodnim</t>
  </si>
  <si>
    <t>pełnomocnictwo w ofercie nr WAF.557.13.8.2017</t>
  </si>
  <si>
    <t>Suma łączna pkt.</t>
  </si>
  <si>
    <t xml:space="preserve">  </t>
  </si>
  <si>
    <t>Razem</t>
  </si>
  <si>
    <t>Nazwa zadania:</t>
  </si>
  <si>
    <t>Pełna nazwa jednostki:</t>
  </si>
  <si>
    <t>Miejscowość:</t>
  </si>
  <si>
    <t>Kwota wnioskowanej dotacji:</t>
  </si>
  <si>
    <t>Przyznana kwota dofinansowania</t>
  </si>
  <si>
    <t>Typ jednostki: </t>
  </si>
  <si>
    <t>Pełna nazwa jednostki</t>
  </si>
  <si>
    <t xml:space="preserve"> Miejscowość:</t>
  </si>
  <si>
    <t>Kwota dofinansowania</t>
  </si>
  <si>
    <t>Suma pkt.</t>
  </si>
  <si>
    <t>Wicewojewoda Wielkopolski
/-/ Marlena Maląg</t>
  </si>
  <si>
    <t>Wyniki otwartego konkursu ofert na dofinansowanie letniego wypoczynku dzieci i młodzieży w 2017 r.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</si>
</sst>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4" fontId="1" fillId="0" borderId="1" xfId="0" applyNumberFormat="1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6" fontId="0" fillId="0" borderId="1" xfId="0" applyNumberFormat="1" applyBorder="1"/>
    <xf numFmtId="1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4" fontId="1" fillId="0" borderId="0" xfId="0" applyNumberFormat="1" applyFont="1"/>
    <xf numFmtId="4" fontId="1" fillId="0" borderId="1" xfId="0" applyNumberFormat="1" applyFont="1" applyBorder="1"/>
    <xf numFmtId="0" fontId="2" fillId="0" borderId="0" xfId="0" applyFont="1"/>
    <xf numFmtId="22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" fontId="1" fillId="3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16" fontId="0" fillId="3" borderId="1" xfId="0" applyNumberFormat="1" applyFill="1" applyBorder="1"/>
    <xf numFmtId="4" fontId="0" fillId="3" borderId="1" xfId="0" applyNumberFormat="1" applyFill="1" applyBorder="1"/>
    <xf numFmtId="22" fontId="0" fillId="3" borderId="1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vertical="center" wrapText="1"/>
    </xf>
    <xf numFmtId="0" fontId="1" fillId="4" borderId="1" xfId="0" applyFont="1" applyFill="1" applyBorder="1"/>
    <xf numFmtId="4" fontId="0" fillId="0" borderId="1" xfId="0" applyNumberFormat="1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22" fontId="0" fillId="2" borderId="1" xfId="0" applyNumberForma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6" fontId="0" fillId="2" borderId="1" xfId="0" applyNumberFormat="1" applyFill="1" applyBorder="1"/>
    <xf numFmtId="4" fontId="1" fillId="3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1" fillId="5" borderId="1" xfId="0" applyFont="1" applyFill="1" applyBorder="1"/>
    <xf numFmtId="0" fontId="0" fillId="5" borderId="1" xfId="0" applyFill="1" applyBorder="1" applyAlignment="1">
      <alignment wrapText="1"/>
    </xf>
    <xf numFmtId="4" fontId="0" fillId="5" borderId="1" xfId="0" applyNumberFormat="1" applyFill="1" applyBorder="1"/>
    <xf numFmtId="4" fontId="1" fillId="5" borderId="1" xfId="0" applyNumberFormat="1" applyFont="1" applyFill="1" applyBorder="1"/>
    <xf numFmtId="22" fontId="0" fillId="5" borderId="1" xfId="0" applyNumberFormat="1" applyFill="1" applyBorder="1" applyAlignment="1">
      <alignment wrapText="1"/>
    </xf>
    <xf numFmtId="4" fontId="1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wrapText="1"/>
    </xf>
    <xf numFmtId="4" fontId="0" fillId="6" borderId="1" xfId="0" applyNumberFormat="1" applyFill="1" applyBorder="1"/>
    <xf numFmtId="4" fontId="1" fillId="6" borderId="1" xfId="0" applyNumberFormat="1" applyFont="1" applyFill="1" applyBorder="1"/>
    <xf numFmtId="22" fontId="0" fillId="6" borderId="1" xfId="0" applyNumberFormat="1" applyFill="1" applyBorder="1" applyAlignment="1">
      <alignment wrapText="1"/>
    </xf>
    <xf numFmtId="4" fontId="1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wrapText="1"/>
    </xf>
    <xf numFmtId="1" fontId="0" fillId="6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2" fillId="3" borderId="1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textRotation="90" wrapText="1"/>
    </xf>
    <xf numFmtId="4" fontId="0" fillId="3" borderId="0" xfId="0" applyNumberFormat="1" applyFill="1" applyAlignment="1">
      <alignment wrapText="1"/>
    </xf>
    <xf numFmtId="4" fontId="0" fillId="3" borderId="0" xfId="0" applyNumberFormat="1" applyFill="1"/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O141"/>
  <sheetViews>
    <sheetView workbookViewId="0">
      <selection activeCell="M13" sqref="M13"/>
    </sheetView>
  </sheetViews>
  <sheetFormatPr defaultRowHeight="15"/>
  <cols>
    <col min="1" max="1" width="5.85546875" customWidth="1"/>
    <col min="2" max="2" width="20" style="11" customWidth="1"/>
    <col min="3" max="3" width="48.42578125" style="2" customWidth="1"/>
    <col min="4" max="4" width="25" customWidth="1"/>
    <col min="5" max="5" width="15.7109375" customWidth="1"/>
    <col min="6" max="6" width="16" style="2" customWidth="1"/>
    <col min="7" max="8" width="8.5703125" customWidth="1"/>
    <col min="9" max="9" width="6.85546875" customWidth="1"/>
    <col min="10" max="10" width="6.5703125" style="11" customWidth="1"/>
    <col min="11" max="13" width="9.140625" customWidth="1"/>
    <col min="14" max="14" width="25.85546875" customWidth="1"/>
    <col min="15" max="17" width="16.85546875" style="1" customWidth="1"/>
    <col min="18" max="20" width="13.42578125" style="13" customWidth="1"/>
    <col min="21" max="21" width="28.140625" style="2" customWidth="1"/>
    <col min="22" max="22" width="37.28515625" style="2" customWidth="1"/>
    <col min="23" max="23" width="31.42578125" style="2" customWidth="1"/>
    <col min="24" max="25" width="17.85546875" style="2" customWidth="1"/>
    <col min="26" max="27" width="16.28515625" style="2" customWidth="1"/>
    <col min="28" max="32" width="26" style="2" customWidth="1"/>
    <col min="33" max="33" width="16.5703125" style="2" customWidth="1"/>
    <col min="34" max="34" width="19.7109375" style="2" customWidth="1"/>
    <col min="35" max="35" width="25.7109375" style="2" customWidth="1"/>
    <col min="36" max="36" width="28" style="2" customWidth="1"/>
    <col min="37" max="37" width="20.85546875" style="2" customWidth="1"/>
    <col min="38" max="38" width="16.28515625" style="2" customWidth="1"/>
    <col min="39" max="39" width="18.7109375" style="2" customWidth="1"/>
    <col min="40" max="40" width="25.5703125" style="2" customWidth="1"/>
  </cols>
  <sheetData>
    <row r="1" spans="1:40" s="2" customFormat="1" ht="102" customHeight="1">
      <c r="A1" s="3" t="s">
        <v>695</v>
      </c>
      <c r="B1" s="4" t="s">
        <v>384</v>
      </c>
      <c r="C1" s="4" t="s">
        <v>0</v>
      </c>
      <c r="D1" s="4" t="s">
        <v>6</v>
      </c>
      <c r="E1" s="4" t="s">
        <v>7</v>
      </c>
      <c r="F1" s="4" t="s">
        <v>5</v>
      </c>
      <c r="G1" s="5" t="s">
        <v>2</v>
      </c>
      <c r="H1" s="5" t="s">
        <v>3</v>
      </c>
      <c r="I1" s="5" t="s">
        <v>4</v>
      </c>
      <c r="J1" s="5" t="s">
        <v>711</v>
      </c>
      <c r="K1" s="5" t="s">
        <v>2</v>
      </c>
      <c r="L1" s="5" t="s">
        <v>3</v>
      </c>
      <c r="M1" s="5" t="s">
        <v>4</v>
      </c>
      <c r="N1" s="4" t="s">
        <v>1</v>
      </c>
      <c r="O1" s="6" t="s">
        <v>382</v>
      </c>
      <c r="P1" s="6" t="s">
        <v>730</v>
      </c>
      <c r="Q1" s="6" t="s">
        <v>731</v>
      </c>
      <c r="R1" s="6" t="s">
        <v>383</v>
      </c>
      <c r="S1" s="6" t="s">
        <v>710</v>
      </c>
      <c r="T1" s="6" t="s">
        <v>729</v>
      </c>
      <c r="U1" s="29" t="s">
        <v>8</v>
      </c>
      <c r="V1" s="30" t="s">
        <v>40</v>
      </c>
      <c r="W1" s="31" t="s">
        <v>804</v>
      </c>
      <c r="X1" s="4" t="s">
        <v>712</v>
      </c>
      <c r="Y1" s="4" t="s">
        <v>713</v>
      </c>
      <c r="Z1" s="4" t="s">
        <v>714</v>
      </c>
      <c r="AA1" s="4" t="s">
        <v>713</v>
      </c>
      <c r="AB1" s="4" t="s">
        <v>715</v>
      </c>
      <c r="AC1" s="4" t="s">
        <v>713</v>
      </c>
      <c r="AD1" s="4" t="s">
        <v>716</v>
      </c>
      <c r="AE1" s="4" t="s">
        <v>713</v>
      </c>
      <c r="AF1" s="4" t="s">
        <v>717</v>
      </c>
      <c r="AG1" s="4" t="s">
        <v>390</v>
      </c>
      <c r="AH1" s="3" t="s">
        <v>718</v>
      </c>
      <c r="AI1" s="3" t="s">
        <v>713</v>
      </c>
      <c r="AJ1" s="3" t="s">
        <v>719</v>
      </c>
      <c r="AK1" s="3" t="s">
        <v>713</v>
      </c>
      <c r="AL1" s="3" t="s">
        <v>720</v>
      </c>
      <c r="AM1" s="3" t="s">
        <v>713</v>
      </c>
      <c r="AN1" s="3" t="s">
        <v>721</v>
      </c>
    </row>
    <row r="2" spans="1:40" ht="60" hidden="1">
      <c r="A2" s="7" t="s">
        <v>594</v>
      </c>
      <c r="B2" s="12" t="s">
        <v>569</v>
      </c>
      <c r="C2" s="3" t="s">
        <v>57</v>
      </c>
      <c r="D2" s="3" t="s">
        <v>58</v>
      </c>
      <c r="E2" s="7" t="s">
        <v>59</v>
      </c>
      <c r="F2" s="3" t="s">
        <v>11</v>
      </c>
      <c r="G2" s="7">
        <v>45</v>
      </c>
      <c r="H2" s="7">
        <v>2</v>
      </c>
      <c r="I2" s="7">
        <v>5</v>
      </c>
      <c r="J2" s="12">
        <v>10</v>
      </c>
      <c r="K2" s="7"/>
      <c r="L2" s="7"/>
      <c r="M2" s="7"/>
      <c r="N2" s="3" t="s">
        <v>486</v>
      </c>
      <c r="O2" s="8">
        <v>12200</v>
      </c>
      <c r="P2" s="8">
        <v>10200</v>
      </c>
      <c r="Q2" s="8">
        <v>11700</v>
      </c>
      <c r="R2" s="14">
        <v>1500</v>
      </c>
      <c r="S2" s="14">
        <f>(R2/J2)/G2</f>
        <v>3.3333333333333335</v>
      </c>
      <c r="T2" s="14">
        <f t="shared" ref="T2:T15" si="0">(R2*100)/Q2</f>
        <v>12.820512820512821</v>
      </c>
      <c r="U2" s="3" t="s">
        <v>60</v>
      </c>
      <c r="V2" s="3" t="s">
        <v>61</v>
      </c>
      <c r="W2" s="3" t="s">
        <v>62</v>
      </c>
      <c r="X2" s="16" t="s">
        <v>726</v>
      </c>
      <c r="Y2" s="16"/>
      <c r="Z2" s="3" t="s">
        <v>726</v>
      </c>
      <c r="AA2" s="3"/>
      <c r="AB2" s="3" t="s">
        <v>9</v>
      </c>
      <c r="AC2" s="3" t="s">
        <v>725</v>
      </c>
      <c r="AD2" s="3" t="s">
        <v>726</v>
      </c>
      <c r="AE2" s="3"/>
      <c r="AF2" s="3" t="s">
        <v>726</v>
      </c>
      <c r="AG2" s="3"/>
      <c r="AH2" s="3" t="s">
        <v>726</v>
      </c>
      <c r="AI2" s="3"/>
      <c r="AJ2" s="3" t="s">
        <v>726</v>
      </c>
      <c r="AK2" s="3" t="s">
        <v>727</v>
      </c>
      <c r="AL2" s="3" t="s">
        <v>726</v>
      </c>
      <c r="AM2" s="3" t="s">
        <v>728</v>
      </c>
      <c r="AN2" s="3"/>
    </row>
    <row r="3" spans="1:40" ht="60" hidden="1">
      <c r="A3" s="7" t="s">
        <v>595</v>
      </c>
      <c r="B3" s="12" t="s">
        <v>570</v>
      </c>
      <c r="C3" s="3" t="s">
        <v>63</v>
      </c>
      <c r="D3" s="3" t="s">
        <v>58</v>
      </c>
      <c r="E3" s="7" t="s">
        <v>59</v>
      </c>
      <c r="F3" s="3" t="s">
        <v>11</v>
      </c>
      <c r="G3" s="7">
        <v>30</v>
      </c>
      <c r="H3" s="7">
        <v>2</v>
      </c>
      <c r="I3" s="7">
        <v>5</v>
      </c>
      <c r="J3" s="12">
        <v>10</v>
      </c>
      <c r="K3" s="7"/>
      <c r="L3" s="7"/>
      <c r="M3" s="7"/>
      <c r="N3" s="3" t="s">
        <v>571</v>
      </c>
      <c r="O3" s="8">
        <v>9150</v>
      </c>
      <c r="P3" s="8">
        <v>7850</v>
      </c>
      <c r="Q3" s="8">
        <v>9200</v>
      </c>
      <c r="R3" s="14">
        <v>800</v>
      </c>
      <c r="S3" s="14">
        <f>(R3/J3)/G3</f>
        <v>2.6666666666666665</v>
      </c>
      <c r="T3" s="14">
        <f t="shared" si="0"/>
        <v>8.695652173913043</v>
      </c>
      <c r="U3" s="3" t="s">
        <v>60</v>
      </c>
      <c r="V3" s="3" t="s">
        <v>61</v>
      </c>
      <c r="W3" s="3"/>
      <c r="X3" s="16" t="s">
        <v>726</v>
      </c>
      <c r="Y3" s="16"/>
      <c r="Z3" s="3" t="s">
        <v>726</v>
      </c>
      <c r="AA3" s="3"/>
      <c r="AB3" s="3" t="s">
        <v>9</v>
      </c>
      <c r="AC3" s="3" t="s">
        <v>725</v>
      </c>
      <c r="AD3" s="3" t="s">
        <v>726</v>
      </c>
      <c r="AE3" s="3"/>
      <c r="AF3" s="3" t="s">
        <v>726</v>
      </c>
      <c r="AG3" s="3"/>
      <c r="AH3" s="3" t="s">
        <v>726</v>
      </c>
      <c r="AI3" s="3"/>
      <c r="AJ3" s="3" t="s">
        <v>726</v>
      </c>
      <c r="AK3" s="3" t="s">
        <v>727</v>
      </c>
      <c r="AL3" s="3" t="s">
        <v>726</v>
      </c>
      <c r="AM3" s="3" t="s">
        <v>728</v>
      </c>
      <c r="AN3" s="3"/>
    </row>
    <row r="4" spans="1:40" ht="60" hidden="1">
      <c r="A4" s="7" t="s">
        <v>596</v>
      </c>
      <c r="B4" s="12" t="s">
        <v>572</v>
      </c>
      <c r="C4" s="3" t="s">
        <v>10</v>
      </c>
      <c r="D4" s="3" t="s">
        <v>12</v>
      </c>
      <c r="E4" s="7" t="s">
        <v>13</v>
      </c>
      <c r="F4" s="3" t="s">
        <v>11</v>
      </c>
      <c r="G4" s="7"/>
      <c r="H4" s="7"/>
      <c r="I4" s="7"/>
      <c r="J4" s="7"/>
      <c r="K4" s="7">
        <v>60</v>
      </c>
      <c r="L4" s="7">
        <v>1</v>
      </c>
      <c r="M4" s="7">
        <v>21</v>
      </c>
      <c r="N4" s="3" t="s">
        <v>573</v>
      </c>
      <c r="O4" s="8">
        <v>66996.800000000003</v>
      </c>
      <c r="P4" s="8">
        <v>17896.8</v>
      </c>
      <c r="Q4" s="8">
        <v>44396.800000000003</v>
      </c>
      <c r="R4" s="14">
        <v>26500</v>
      </c>
      <c r="S4" s="8">
        <f>R4/(M4)/K4</f>
        <v>21.031746031746032</v>
      </c>
      <c r="T4" s="14">
        <f t="shared" si="0"/>
        <v>59.688986593628364</v>
      </c>
      <c r="U4" s="3" t="s">
        <v>14</v>
      </c>
      <c r="V4" s="3" t="s">
        <v>15</v>
      </c>
      <c r="W4" s="3"/>
      <c r="X4" s="16" t="s">
        <v>726</v>
      </c>
      <c r="Y4" s="16"/>
      <c r="Z4" s="3" t="s">
        <v>726</v>
      </c>
      <c r="AA4" s="3"/>
      <c r="AB4" s="3" t="s">
        <v>726</v>
      </c>
      <c r="AC4" s="3"/>
      <c r="AD4" s="3" t="s">
        <v>726</v>
      </c>
      <c r="AE4" s="3" t="s">
        <v>732</v>
      </c>
      <c r="AF4" s="3" t="s">
        <v>726</v>
      </c>
      <c r="AG4" s="3"/>
      <c r="AH4" s="3" t="s">
        <v>726</v>
      </c>
      <c r="AI4" s="3"/>
      <c r="AJ4" s="3" t="s">
        <v>726</v>
      </c>
      <c r="AK4" s="3" t="s">
        <v>727</v>
      </c>
      <c r="AL4" s="3" t="s">
        <v>726</v>
      </c>
      <c r="AM4" s="3" t="s">
        <v>733</v>
      </c>
      <c r="AN4" s="3"/>
    </row>
    <row r="5" spans="1:40" s="2" customFormat="1" ht="60" hidden="1">
      <c r="A5" s="7" t="s">
        <v>597</v>
      </c>
      <c r="B5" s="12" t="s">
        <v>574</v>
      </c>
      <c r="C5" s="3" t="s">
        <v>16</v>
      </c>
      <c r="D5" s="3" t="s">
        <v>17</v>
      </c>
      <c r="E5" s="7" t="s">
        <v>18</v>
      </c>
      <c r="F5" s="3" t="s">
        <v>11</v>
      </c>
      <c r="G5" s="7">
        <v>50</v>
      </c>
      <c r="H5" s="7">
        <v>2</v>
      </c>
      <c r="I5" s="7">
        <v>5</v>
      </c>
      <c r="J5" s="12">
        <v>10</v>
      </c>
      <c r="K5" s="7"/>
      <c r="L5" s="7"/>
      <c r="M5" s="7"/>
      <c r="N5" s="3" t="s">
        <v>571</v>
      </c>
      <c r="O5" s="8">
        <v>19680</v>
      </c>
      <c r="P5" s="8">
        <v>14180</v>
      </c>
      <c r="Q5" s="8">
        <v>18680</v>
      </c>
      <c r="R5" s="14">
        <v>4500</v>
      </c>
      <c r="S5" s="14">
        <f>(R5/J5)/G5</f>
        <v>9</v>
      </c>
      <c r="T5" s="14">
        <f t="shared" si="0"/>
        <v>24.089935760171308</v>
      </c>
      <c r="U5" s="3" t="s">
        <v>20</v>
      </c>
      <c r="V5" s="3" t="s">
        <v>21</v>
      </c>
      <c r="W5" s="3" t="s">
        <v>22</v>
      </c>
      <c r="X5" s="16" t="s">
        <v>726</v>
      </c>
      <c r="Y5" s="16"/>
      <c r="Z5" s="3" t="s">
        <v>726</v>
      </c>
      <c r="AA5" s="3"/>
      <c r="AB5" s="3" t="s">
        <v>726</v>
      </c>
      <c r="AC5" s="3"/>
      <c r="AD5" s="3" t="s">
        <v>726</v>
      </c>
      <c r="AE5" s="3"/>
      <c r="AF5" s="3" t="s">
        <v>726</v>
      </c>
      <c r="AG5" s="3"/>
      <c r="AH5" s="3" t="s">
        <v>726</v>
      </c>
      <c r="AI5" s="3"/>
      <c r="AJ5" s="3" t="s">
        <v>726</v>
      </c>
      <c r="AK5" s="3" t="s">
        <v>727</v>
      </c>
      <c r="AL5" s="3" t="s">
        <v>726</v>
      </c>
      <c r="AM5" s="3" t="s">
        <v>734</v>
      </c>
      <c r="AN5" s="3"/>
    </row>
    <row r="6" spans="1:40" s="2" customFormat="1" ht="75" hidden="1">
      <c r="A6" s="7" t="s">
        <v>598</v>
      </c>
      <c r="B6" s="12" t="s">
        <v>575</v>
      </c>
      <c r="C6" s="3" t="s">
        <v>68</v>
      </c>
      <c r="D6" s="3" t="s">
        <v>69</v>
      </c>
      <c r="E6" s="7" t="s">
        <v>70</v>
      </c>
      <c r="F6" s="3" t="s">
        <v>11</v>
      </c>
      <c r="G6" s="7"/>
      <c r="H6" s="7"/>
      <c r="I6" s="7"/>
      <c r="J6" s="7"/>
      <c r="K6" s="7">
        <v>255</v>
      </c>
      <c r="L6" s="7">
        <v>5</v>
      </c>
      <c r="M6" s="7">
        <v>14</v>
      </c>
      <c r="N6" s="3" t="s">
        <v>697</v>
      </c>
      <c r="O6" s="8">
        <v>352950</v>
      </c>
      <c r="P6" s="8">
        <v>270075</v>
      </c>
      <c r="Q6" s="8">
        <v>352950</v>
      </c>
      <c r="R6" s="14">
        <v>82875</v>
      </c>
      <c r="S6" s="8">
        <f t="shared" ref="S6:S21" si="1">R6/(M6)/K6</f>
        <v>23.214285714285712</v>
      </c>
      <c r="T6" s="14">
        <f t="shared" si="0"/>
        <v>23.480662983425415</v>
      </c>
      <c r="U6" s="3" t="s">
        <v>72</v>
      </c>
      <c r="V6" s="3" t="s">
        <v>19</v>
      </c>
      <c r="W6" s="3" t="s">
        <v>19</v>
      </c>
      <c r="X6" s="16" t="s">
        <v>726</v>
      </c>
      <c r="Y6" s="16"/>
      <c r="Z6" s="3" t="s">
        <v>726</v>
      </c>
      <c r="AA6" s="3"/>
      <c r="AB6" s="3" t="s">
        <v>9</v>
      </c>
      <c r="AC6" s="3" t="s">
        <v>725</v>
      </c>
      <c r="AD6" s="3" t="s">
        <v>726</v>
      </c>
      <c r="AE6" s="3"/>
      <c r="AF6" s="3" t="s">
        <v>726</v>
      </c>
      <c r="AG6" s="3"/>
      <c r="AH6" s="3" t="s">
        <v>726</v>
      </c>
      <c r="AI6" s="3"/>
      <c r="AJ6" s="3" t="s">
        <v>726</v>
      </c>
      <c r="AK6" s="3" t="s">
        <v>727</v>
      </c>
      <c r="AL6" s="3" t="s">
        <v>726</v>
      </c>
      <c r="AM6" s="3" t="s">
        <v>735</v>
      </c>
      <c r="AN6" s="3"/>
    </row>
    <row r="7" spans="1:40" s="2" customFormat="1" ht="75" hidden="1">
      <c r="A7" s="7" t="s">
        <v>600</v>
      </c>
      <c r="B7" s="12" t="s">
        <v>576</v>
      </c>
      <c r="C7" s="3" t="s">
        <v>78</v>
      </c>
      <c r="D7" s="3" t="s">
        <v>79</v>
      </c>
      <c r="E7" s="7" t="s">
        <v>577</v>
      </c>
      <c r="F7" s="3" t="s">
        <v>11</v>
      </c>
      <c r="G7" s="7"/>
      <c r="H7" s="7"/>
      <c r="I7" s="7"/>
      <c r="J7" s="7"/>
      <c r="K7" s="7">
        <v>100</v>
      </c>
      <c r="L7" s="7">
        <v>1</v>
      </c>
      <c r="M7" s="7">
        <v>12</v>
      </c>
      <c r="N7" s="3" t="s">
        <v>351</v>
      </c>
      <c r="O7" s="8">
        <v>130000</v>
      </c>
      <c r="P7" s="8">
        <v>100000</v>
      </c>
      <c r="Q7" s="8">
        <v>130000</v>
      </c>
      <c r="R7" s="14">
        <v>30000</v>
      </c>
      <c r="S7" s="8">
        <f t="shared" si="1"/>
        <v>25</v>
      </c>
      <c r="T7" s="14">
        <f t="shared" si="0"/>
        <v>23.076923076923077</v>
      </c>
      <c r="U7" s="3" t="s">
        <v>80</v>
      </c>
      <c r="V7" s="3" t="s">
        <v>81</v>
      </c>
      <c r="W7" s="3"/>
      <c r="X7" s="16" t="s">
        <v>726</v>
      </c>
      <c r="Y7" s="16"/>
      <c r="Z7" s="3" t="s">
        <v>726</v>
      </c>
      <c r="AA7" s="3"/>
      <c r="AB7" s="3" t="s">
        <v>9</v>
      </c>
      <c r="AC7" s="3" t="s">
        <v>725</v>
      </c>
      <c r="AD7" s="3" t="s">
        <v>726</v>
      </c>
      <c r="AE7" s="3"/>
      <c r="AF7" s="3" t="s">
        <v>726</v>
      </c>
      <c r="AG7" s="3"/>
      <c r="AH7" s="3" t="s">
        <v>726</v>
      </c>
      <c r="AI7" s="3"/>
      <c r="AJ7" s="3" t="s">
        <v>726</v>
      </c>
      <c r="AK7" s="3" t="s">
        <v>736</v>
      </c>
      <c r="AL7" s="3" t="s">
        <v>726</v>
      </c>
      <c r="AM7" s="3" t="s">
        <v>737</v>
      </c>
      <c r="AN7" s="3"/>
    </row>
    <row r="8" spans="1:40" ht="90" hidden="1">
      <c r="A8" s="7" t="s">
        <v>601</v>
      </c>
      <c r="B8" s="12" t="s">
        <v>578</v>
      </c>
      <c r="C8" s="3" t="s">
        <v>23</v>
      </c>
      <c r="D8" s="3" t="s">
        <v>24</v>
      </c>
      <c r="E8" s="7" t="s">
        <v>13</v>
      </c>
      <c r="F8" s="3" t="s">
        <v>11</v>
      </c>
      <c r="G8" s="7"/>
      <c r="H8" s="7"/>
      <c r="I8" s="7"/>
      <c r="J8" s="7"/>
      <c r="K8" s="7">
        <v>69</v>
      </c>
      <c r="L8" s="7">
        <v>1</v>
      </c>
      <c r="M8" s="7">
        <v>14</v>
      </c>
      <c r="N8" s="3" t="s">
        <v>579</v>
      </c>
      <c r="O8" s="8">
        <v>78240</v>
      </c>
      <c r="P8" s="8">
        <v>54240</v>
      </c>
      <c r="Q8" s="8">
        <v>78240</v>
      </c>
      <c r="R8" s="14">
        <v>24000</v>
      </c>
      <c r="S8" s="8">
        <f t="shared" si="1"/>
        <v>24.844720496894411</v>
      </c>
      <c r="T8" s="14">
        <f t="shared" si="0"/>
        <v>30.674846625766872</v>
      </c>
      <c r="U8" s="3" t="s">
        <v>25</v>
      </c>
      <c r="V8" s="3" t="s">
        <v>26</v>
      </c>
      <c r="W8" s="3"/>
      <c r="X8" s="16" t="s">
        <v>726</v>
      </c>
      <c r="Y8" s="16"/>
      <c r="Z8" s="3" t="s">
        <v>726</v>
      </c>
      <c r="AA8" s="3"/>
      <c r="AB8" s="3" t="s">
        <v>9</v>
      </c>
      <c r="AC8" s="20" t="s">
        <v>739</v>
      </c>
      <c r="AD8" s="3" t="s">
        <v>726</v>
      </c>
      <c r="AE8" s="3" t="s">
        <v>732</v>
      </c>
      <c r="AF8" s="3" t="s">
        <v>726</v>
      </c>
      <c r="AG8" s="3"/>
      <c r="AH8" s="3" t="s">
        <v>726</v>
      </c>
      <c r="AI8" s="3"/>
      <c r="AJ8" s="3" t="s">
        <v>726</v>
      </c>
      <c r="AK8" s="3" t="s">
        <v>727</v>
      </c>
      <c r="AL8" s="3" t="s">
        <v>726</v>
      </c>
      <c r="AM8" s="3" t="s">
        <v>733</v>
      </c>
      <c r="AN8" s="3" t="s">
        <v>738</v>
      </c>
    </row>
    <row r="9" spans="1:40" ht="60" hidden="1">
      <c r="A9" s="7" t="s">
        <v>602</v>
      </c>
      <c r="B9" s="12" t="s">
        <v>580</v>
      </c>
      <c r="C9" s="3" t="s">
        <v>42</v>
      </c>
      <c r="D9" s="3" t="s">
        <v>43</v>
      </c>
      <c r="E9" s="7" t="s">
        <v>34</v>
      </c>
      <c r="F9" s="3" t="s">
        <v>11</v>
      </c>
      <c r="G9" s="7"/>
      <c r="H9" s="7"/>
      <c r="I9" s="7"/>
      <c r="J9" s="7"/>
      <c r="K9" s="7">
        <v>40</v>
      </c>
      <c r="L9" s="7">
        <v>1</v>
      </c>
      <c r="M9" s="7">
        <v>10</v>
      </c>
      <c r="N9" s="3" t="s">
        <v>581</v>
      </c>
      <c r="O9" s="8">
        <v>50600</v>
      </c>
      <c r="P9" s="8">
        <v>36200</v>
      </c>
      <c r="Q9" s="8">
        <v>46200</v>
      </c>
      <c r="R9" s="14">
        <v>10000</v>
      </c>
      <c r="S9" s="8">
        <f t="shared" si="1"/>
        <v>25</v>
      </c>
      <c r="T9" s="14">
        <f t="shared" si="0"/>
        <v>21.645021645021647</v>
      </c>
      <c r="U9" s="3" t="s">
        <v>44</v>
      </c>
      <c r="V9" s="3" t="s">
        <v>45</v>
      </c>
      <c r="W9" s="3" t="s">
        <v>46</v>
      </c>
      <c r="X9" s="16" t="s">
        <v>726</v>
      </c>
      <c r="Y9" s="16"/>
      <c r="Z9" s="3" t="s">
        <v>726</v>
      </c>
      <c r="AA9" s="3"/>
      <c r="AB9" s="3" t="s">
        <v>726</v>
      </c>
      <c r="AC9" s="3"/>
      <c r="AD9" s="3" t="s">
        <v>726</v>
      </c>
      <c r="AE9" s="3"/>
      <c r="AF9" s="3" t="s">
        <v>726</v>
      </c>
      <c r="AG9" s="3"/>
      <c r="AH9" s="3" t="s">
        <v>726</v>
      </c>
      <c r="AI9" s="3"/>
      <c r="AJ9" s="3" t="s">
        <v>726</v>
      </c>
      <c r="AK9" s="3" t="s">
        <v>736</v>
      </c>
      <c r="AL9" s="3" t="s">
        <v>726</v>
      </c>
      <c r="AM9" s="3" t="s">
        <v>740</v>
      </c>
      <c r="AN9" s="3"/>
    </row>
    <row r="10" spans="1:40" s="2" customFormat="1" ht="60" hidden="1">
      <c r="A10" s="7" t="s">
        <v>603</v>
      </c>
      <c r="B10" s="12" t="s">
        <v>582</v>
      </c>
      <c r="C10" s="3" t="s">
        <v>32</v>
      </c>
      <c r="D10" s="3" t="s">
        <v>33</v>
      </c>
      <c r="E10" s="7" t="s">
        <v>34</v>
      </c>
      <c r="F10" s="3" t="s">
        <v>11</v>
      </c>
      <c r="G10" s="7"/>
      <c r="H10" s="7"/>
      <c r="I10" s="7"/>
      <c r="J10" s="7"/>
      <c r="K10" s="7">
        <v>45</v>
      </c>
      <c r="L10" s="7">
        <v>1</v>
      </c>
      <c r="M10" s="7">
        <v>12</v>
      </c>
      <c r="N10" s="3" t="s">
        <v>571</v>
      </c>
      <c r="O10" s="8">
        <v>46122</v>
      </c>
      <c r="P10" s="8">
        <v>40800</v>
      </c>
      <c r="Q10" s="8">
        <v>44922</v>
      </c>
      <c r="R10" s="14">
        <v>4122</v>
      </c>
      <c r="S10" s="8">
        <f t="shared" si="1"/>
        <v>7.6333333333333337</v>
      </c>
      <c r="T10" s="14">
        <f t="shared" si="0"/>
        <v>9.1759049018298384</v>
      </c>
      <c r="U10" s="3" t="s">
        <v>35</v>
      </c>
      <c r="V10" s="3" t="s">
        <v>36</v>
      </c>
      <c r="W10" s="3"/>
      <c r="X10" s="16" t="s">
        <v>726</v>
      </c>
      <c r="Y10" s="16"/>
      <c r="Z10" s="3" t="s">
        <v>726</v>
      </c>
      <c r="AA10" s="3"/>
      <c r="AB10" s="3" t="s">
        <v>9</v>
      </c>
      <c r="AC10" s="3" t="s">
        <v>725</v>
      </c>
      <c r="AD10" s="3" t="s">
        <v>726</v>
      </c>
      <c r="AE10" s="3"/>
      <c r="AF10" s="3" t="s">
        <v>726</v>
      </c>
      <c r="AG10" s="3"/>
      <c r="AH10" s="3" t="s">
        <v>726</v>
      </c>
      <c r="AI10" s="3"/>
      <c r="AJ10" s="3" t="s">
        <v>726</v>
      </c>
      <c r="AK10" s="3" t="s">
        <v>727</v>
      </c>
      <c r="AL10" s="3" t="s">
        <v>726</v>
      </c>
      <c r="AM10" s="3" t="s">
        <v>741</v>
      </c>
      <c r="AN10" s="3"/>
    </row>
    <row r="11" spans="1:40" ht="60">
      <c r="A11" s="7" t="s">
        <v>604</v>
      </c>
      <c r="B11" s="12" t="s">
        <v>583</v>
      </c>
      <c r="C11" s="3" t="s">
        <v>38</v>
      </c>
      <c r="D11" s="3" t="s">
        <v>33</v>
      </c>
      <c r="E11" s="7" t="s">
        <v>34</v>
      </c>
      <c r="F11" s="3" t="s">
        <v>11</v>
      </c>
      <c r="G11" s="7"/>
      <c r="H11" s="7"/>
      <c r="I11" s="7"/>
      <c r="J11" s="7"/>
      <c r="K11" s="7">
        <v>45</v>
      </c>
      <c r="L11" s="7">
        <v>1</v>
      </c>
      <c r="M11" s="7">
        <v>10</v>
      </c>
      <c r="N11" s="3" t="s">
        <v>546</v>
      </c>
      <c r="O11" s="8">
        <v>42125</v>
      </c>
      <c r="P11" s="8">
        <v>23000</v>
      </c>
      <c r="Q11" s="8">
        <v>40925</v>
      </c>
      <c r="R11" s="14">
        <v>17925</v>
      </c>
      <c r="S11" s="8">
        <f t="shared" si="1"/>
        <v>39.833333333333336</v>
      </c>
      <c r="T11" s="18">
        <f t="shared" si="0"/>
        <v>43.799633475870493</v>
      </c>
      <c r="U11" s="3" t="s">
        <v>35</v>
      </c>
      <c r="V11" s="3" t="s">
        <v>36</v>
      </c>
      <c r="W11" s="3"/>
      <c r="X11" s="16" t="s">
        <v>726</v>
      </c>
      <c r="Y11" s="16"/>
      <c r="Z11" s="3" t="s">
        <v>726</v>
      </c>
      <c r="AA11" s="3"/>
      <c r="AB11" s="3" t="s">
        <v>9</v>
      </c>
      <c r="AC11" s="3" t="s">
        <v>725</v>
      </c>
      <c r="AD11" s="3" t="s">
        <v>726</v>
      </c>
      <c r="AE11" s="3"/>
      <c r="AF11" s="3" t="s">
        <v>726</v>
      </c>
      <c r="AG11" s="3"/>
      <c r="AH11" s="3" t="s">
        <v>726</v>
      </c>
      <c r="AI11" s="3"/>
      <c r="AJ11" s="3" t="s">
        <v>726</v>
      </c>
      <c r="AK11" s="3" t="s">
        <v>727</v>
      </c>
      <c r="AL11" s="3" t="s">
        <v>726</v>
      </c>
      <c r="AM11" s="3" t="s">
        <v>741</v>
      </c>
      <c r="AN11" s="3" t="s">
        <v>553</v>
      </c>
    </row>
    <row r="12" spans="1:40" ht="60" hidden="1">
      <c r="A12" s="7" t="s">
        <v>605</v>
      </c>
      <c r="B12" s="12" t="s">
        <v>584</v>
      </c>
      <c r="C12" s="3" t="s">
        <v>39</v>
      </c>
      <c r="D12" s="3" t="s">
        <v>33</v>
      </c>
      <c r="E12" s="7" t="s">
        <v>34</v>
      </c>
      <c r="F12" s="3" t="s">
        <v>11</v>
      </c>
      <c r="G12" s="7"/>
      <c r="H12" s="7"/>
      <c r="I12" s="7"/>
      <c r="J12" s="7"/>
      <c r="K12" s="7">
        <v>45</v>
      </c>
      <c r="L12" s="7">
        <v>1</v>
      </c>
      <c r="M12" s="7">
        <v>10</v>
      </c>
      <c r="N12" s="3" t="s">
        <v>585</v>
      </c>
      <c r="O12" s="8">
        <v>45070</v>
      </c>
      <c r="P12" s="8">
        <v>30300</v>
      </c>
      <c r="Q12" s="8">
        <v>43870</v>
      </c>
      <c r="R12" s="14">
        <v>13570</v>
      </c>
      <c r="S12" s="8">
        <f t="shared" si="1"/>
        <v>30.155555555555555</v>
      </c>
      <c r="T12" s="18">
        <f t="shared" si="0"/>
        <v>30.932299977205378</v>
      </c>
      <c r="U12" s="3" t="s">
        <v>35</v>
      </c>
      <c r="V12" s="3" t="s">
        <v>36</v>
      </c>
      <c r="W12" s="3"/>
      <c r="X12" s="16" t="s">
        <v>726</v>
      </c>
      <c r="Y12" s="16"/>
      <c r="Z12" s="3" t="s">
        <v>726</v>
      </c>
      <c r="AA12" s="3"/>
      <c r="AB12" s="3" t="s">
        <v>9</v>
      </c>
      <c r="AC12" s="3" t="s">
        <v>725</v>
      </c>
      <c r="AD12" s="3" t="s">
        <v>726</v>
      </c>
      <c r="AE12" s="3"/>
      <c r="AF12" s="3" t="s">
        <v>726</v>
      </c>
      <c r="AG12" s="3"/>
      <c r="AH12" s="3" t="s">
        <v>726</v>
      </c>
      <c r="AI12" s="3"/>
      <c r="AJ12" s="3" t="s">
        <v>726</v>
      </c>
      <c r="AK12" s="3" t="s">
        <v>727</v>
      </c>
      <c r="AL12" s="3" t="s">
        <v>726</v>
      </c>
      <c r="AM12" s="3" t="s">
        <v>741</v>
      </c>
      <c r="AN12" s="3" t="s">
        <v>553</v>
      </c>
    </row>
    <row r="13" spans="1:40" ht="60">
      <c r="A13" s="7" t="s">
        <v>606</v>
      </c>
      <c r="B13" s="12" t="s">
        <v>586</v>
      </c>
      <c r="C13" s="3" t="s">
        <v>47</v>
      </c>
      <c r="D13" s="3" t="s">
        <v>33</v>
      </c>
      <c r="E13" s="7" t="s">
        <v>34</v>
      </c>
      <c r="F13" s="3" t="s">
        <v>11</v>
      </c>
      <c r="G13" s="7"/>
      <c r="H13" s="7"/>
      <c r="I13" s="7"/>
      <c r="J13" s="7"/>
      <c r="K13" s="7">
        <v>80</v>
      </c>
      <c r="L13" s="7">
        <v>1</v>
      </c>
      <c r="M13" s="7">
        <v>12</v>
      </c>
      <c r="N13" s="3" t="s">
        <v>587</v>
      </c>
      <c r="O13" s="8">
        <v>83760</v>
      </c>
      <c r="P13" s="8">
        <v>28300</v>
      </c>
      <c r="Q13" s="8">
        <v>82500</v>
      </c>
      <c r="R13" s="14">
        <v>54200</v>
      </c>
      <c r="S13" s="8">
        <f t="shared" si="1"/>
        <v>56.458333333333336</v>
      </c>
      <c r="T13" s="18">
        <f t="shared" si="0"/>
        <v>65.696969696969703</v>
      </c>
      <c r="U13" s="3" t="s">
        <v>35</v>
      </c>
      <c r="V13" s="3" t="s">
        <v>36</v>
      </c>
      <c r="W13" s="3"/>
      <c r="X13" s="16" t="s">
        <v>726</v>
      </c>
      <c r="Y13" s="16"/>
      <c r="Z13" s="3" t="s">
        <v>726</v>
      </c>
      <c r="AA13" s="3"/>
      <c r="AB13" s="3" t="s">
        <v>9</v>
      </c>
      <c r="AC13" s="3" t="s">
        <v>725</v>
      </c>
      <c r="AD13" s="3" t="s">
        <v>726</v>
      </c>
      <c r="AE13" s="3"/>
      <c r="AF13" s="3" t="s">
        <v>726</v>
      </c>
      <c r="AG13" s="3"/>
      <c r="AH13" s="3" t="s">
        <v>726</v>
      </c>
      <c r="AI13" s="3"/>
      <c r="AJ13" s="3" t="s">
        <v>726</v>
      </c>
      <c r="AK13" s="3" t="s">
        <v>727</v>
      </c>
      <c r="AL13" s="3" t="s">
        <v>726</v>
      </c>
      <c r="AM13" s="3" t="s">
        <v>741</v>
      </c>
      <c r="AN13" s="3" t="s">
        <v>553</v>
      </c>
    </row>
    <row r="14" spans="1:40" ht="60">
      <c r="A14" s="7" t="s">
        <v>607</v>
      </c>
      <c r="B14" s="12" t="s">
        <v>588</v>
      </c>
      <c r="C14" s="3" t="s">
        <v>48</v>
      </c>
      <c r="D14" s="3" t="s">
        <v>33</v>
      </c>
      <c r="E14" s="7" t="s">
        <v>34</v>
      </c>
      <c r="F14" s="3" t="s">
        <v>11</v>
      </c>
      <c r="G14" s="7"/>
      <c r="H14" s="7"/>
      <c r="I14" s="7"/>
      <c r="J14" s="7"/>
      <c r="K14" s="7">
        <v>45</v>
      </c>
      <c r="L14" s="7">
        <v>1</v>
      </c>
      <c r="M14" s="7">
        <v>10</v>
      </c>
      <c r="N14" s="3" t="s">
        <v>589</v>
      </c>
      <c r="O14" s="8">
        <v>45226</v>
      </c>
      <c r="P14" s="8">
        <v>21416</v>
      </c>
      <c r="Q14" s="8">
        <v>45226</v>
      </c>
      <c r="R14" s="14">
        <v>23810</v>
      </c>
      <c r="S14" s="8">
        <f t="shared" si="1"/>
        <v>52.911111111111111</v>
      </c>
      <c r="T14" s="18">
        <f t="shared" si="0"/>
        <v>52.646707646044312</v>
      </c>
      <c r="U14" s="3" t="s">
        <v>35</v>
      </c>
      <c r="V14" s="3" t="s">
        <v>36</v>
      </c>
      <c r="W14" s="3"/>
      <c r="X14" s="16" t="s">
        <v>726</v>
      </c>
      <c r="Y14" s="16"/>
      <c r="Z14" s="3" t="s">
        <v>726</v>
      </c>
      <c r="AA14" s="3"/>
      <c r="AB14" s="3" t="s">
        <v>9</v>
      </c>
      <c r="AC14" s="3" t="s">
        <v>725</v>
      </c>
      <c r="AD14" s="3" t="s">
        <v>726</v>
      </c>
      <c r="AE14" s="3"/>
      <c r="AF14" s="3" t="s">
        <v>726</v>
      </c>
      <c r="AG14" s="3"/>
      <c r="AH14" s="3" t="s">
        <v>726</v>
      </c>
      <c r="AI14" s="3"/>
      <c r="AJ14" s="3" t="s">
        <v>726</v>
      </c>
      <c r="AK14" s="3" t="s">
        <v>727</v>
      </c>
      <c r="AL14" s="3" t="s">
        <v>726</v>
      </c>
      <c r="AM14" s="3" t="s">
        <v>741</v>
      </c>
      <c r="AN14" s="3" t="s">
        <v>553</v>
      </c>
    </row>
    <row r="15" spans="1:40" ht="60">
      <c r="A15" s="7" t="s">
        <v>608</v>
      </c>
      <c r="B15" s="12" t="s">
        <v>590</v>
      </c>
      <c r="C15" s="3" t="s">
        <v>41</v>
      </c>
      <c r="D15" s="3" t="s">
        <v>33</v>
      </c>
      <c r="E15" s="7" t="s">
        <v>34</v>
      </c>
      <c r="F15" s="3" t="s">
        <v>11</v>
      </c>
      <c r="G15" s="7"/>
      <c r="H15" s="7"/>
      <c r="I15" s="7"/>
      <c r="J15" s="7"/>
      <c r="K15" s="7">
        <v>45</v>
      </c>
      <c r="L15" s="7">
        <v>1</v>
      </c>
      <c r="M15" s="7">
        <v>10</v>
      </c>
      <c r="N15" s="3" t="s">
        <v>591</v>
      </c>
      <c r="O15" s="8">
        <v>44585</v>
      </c>
      <c r="P15" s="8">
        <v>29375</v>
      </c>
      <c r="Q15" s="8">
        <v>45785</v>
      </c>
      <c r="R15" s="14">
        <v>16410</v>
      </c>
      <c r="S15" s="8">
        <f t="shared" si="1"/>
        <v>36.466666666666669</v>
      </c>
      <c r="T15" s="18">
        <f t="shared" si="0"/>
        <v>35.841432783662775</v>
      </c>
      <c r="U15" s="3" t="s">
        <v>35</v>
      </c>
      <c r="V15" s="3" t="s">
        <v>36</v>
      </c>
      <c r="W15" s="3"/>
      <c r="X15" s="16" t="s">
        <v>726</v>
      </c>
      <c r="Y15" s="16"/>
      <c r="Z15" s="3" t="s">
        <v>726</v>
      </c>
      <c r="AA15" s="3"/>
      <c r="AB15" s="3" t="s">
        <v>9</v>
      </c>
      <c r="AC15" s="3" t="s">
        <v>725</v>
      </c>
      <c r="AD15" s="3" t="s">
        <v>726</v>
      </c>
      <c r="AE15" s="3"/>
      <c r="AF15" s="3" t="s">
        <v>726</v>
      </c>
      <c r="AG15" s="3"/>
      <c r="AH15" s="3" t="s">
        <v>726</v>
      </c>
      <c r="AI15" s="3"/>
      <c r="AJ15" s="3" t="s">
        <v>726</v>
      </c>
      <c r="AK15" s="3" t="s">
        <v>727</v>
      </c>
      <c r="AL15" s="3" t="s">
        <v>726</v>
      </c>
      <c r="AM15" s="3" t="s">
        <v>741</v>
      </c>
      <c r="AN15" s="3" t="s">
        <v>553</v>
      </c>
    </row>
    <row r="16" spans="1:40" ht="60" hidden="1">
      <c r="A16" s="7" t="s">
        <v>609</v>
      </c>
      <c r="B16" s="12" t="s">
        <v>592</v>
      </c>
      <c r="C16" s="3" t="s">
        <v>37</v>
      </c>
      <c r="D16" s="3" t="s">
        <v>33</v>
      </c>
      <c r="E16" s="7" t="s">
        <v>34</v>
      </c>
      <c r="F16" s="3" t="s">
        <v>11</v>
      </c>
      <c r="G16" s="7"/>
      <c r="H16" s="7"/>
      <c r="I16" s="7"/>
      <c r="J16" s="7"/>
      <c r="K16" s="7">
        <v>70</v>
      </c>
      <c r="L16" s="7">
        <v>1</v>
      </c>
      <c r="M16" s="7">
        <v>12</v>
      </c>
      <c r="N16" s="3" t="s">
        <v>539</v>
      </c>
      <c r="O16" s="8">
        <v>55000</v>
      </c>
      <c r="P16" s="8">
        <v>43900</v>
      </c>
      <c r="Q16" s="8">
        <v>53800</v>
      </c>
      <c r="R16" s="14">
        <v>9900</v>
      </c>
      <c r="S16" s="8">
        <f t="shared" si="1"/>
        <v>11.785714285714286</v>
      </c>
      <c r="T16" s="14">
        <f t="shared" ref="T16:T23" si="2">(R16*100)/Q16</f>
        <v>18.401486988847584</v>
      </c>
      <c r="U16" s="3" t="s">
        <v>35</v>
      </c>
      <c r="V16" s="3" t="s">
        <v>36</v>
      </c>
      <c r="W16" s="3"/>
      <c r="X16" s="16" t="s">
        <v>726</v>
      </c>
      <c r="Y16" s="16"/>
      <c r="Z16" s="3" t="s">
        <v>726</v>
      </c>
      <c r="AA16" s="3"/>
      <c r="AB16" s="3" t="s">
        <v>9</v>
      </c>
      <c r="AC16" s="3" t="s">
        <v>725</v>
      </c>
      <c r="AD16" s="3" t="s">
        <v>726</v>
      </c>
      <c r="AE16" s="3"/>
      <c r="AF16" s="3" t="s">
        <v>726</v>
      </c>
      <c r="AG16" s="3"/>
      <c r="AH16" s="3" t="s">
        <v>726</v>
      </c>
      <c r="AI16" s="3"/>
      <c r="AJ16" s="3" t="s">
        <v>726</v>
      </c>
      <c r="AK16" s="3" t="s">
        <v>727</v>
      </c>
      <c r="AL16" s="3" t="s">
        <v>726</v>
      </c>
      <c r="AM16" s="3" t="s">
        <v>741</v>
      </c>
      <c r="AN16" s="3"/>
    </row>
    <row r="17" spans="1:41" ht="114.75" hidden="1" customHeight="1">
      <c r="A17" s="7" t="s">
        <v>610</v>
      </c>
      <c r="B17" s="12" t="s">
        <v>540</v>
      </c>
      <c r="C17" s="3" t="s">
        <v>49</v>
      </c>
      <c r="D17" s="3" t="s">
        <v>50</v>
      </c>
      <c r="E17" s="7" t="s">
        <v>51</v>
      </c>
      <c r="F17" s="3" t="s">
        <v>11</v>
      </c>
      <c r="G17" s="7"/>
      <c r="H17" s="7"/>
      <c r="I17" s="7"/>
      <c r="J17" s="7"/>
      <c r="K17" s="7">
        <v>90</v>
      </c>
      <c r="L17" s="7">
        <v>1</v>
      </c>
      <c r="M17" s="7">
        <v>10</v>
      </c>
      <c r="N17" s="3" t="s">
        <v>541</v>
      </c>
      <c r="O17" s="8">
        <v>88620</v>
      </c>
      <c r="P17" s="8">
        <v>78470</v>
      </c>
      <c r="Q17" s="8">
        <v>88620</v>
      </c>
      <c r="R17" s="14">
        <v>10150</v>
      </c>
      <c r="S17" s="8">
        <f t="shared" si="1"/>
        <v>11.277777777777779</v>
      </c>
      <c r="T17" s="14">
        <f t="shared" si="2"/>
        <v>11.453396524486571</v>
      </c>
      <c r="U17" s="3" t="s">
        <v>52</v>
      </c>
      <c r="V17" s="3" t="s">
        <v>53</v>
      </c>
      <c r="W17" s="3"/>
      <c r="X17" s="16" t="s">
        <v>726</v>
      </c>
      <c r="Y17" s="16"/>
      <c r="Z17" s="3" t="s">
        <v>726</v>
      </c>
      <c r="AA17" s="3"/>
      <c r="AB17" s="3" t="s">
        <v>9</v>
      </c>
      <c r="AC17" s="3" t="s">
        <v>803</v>
      </c>
      <c r="AD17" s="3" t="s">
        <v>726</v>
      </c>
      <c r="AE17" s="3"/>
      <c r="AF17" s="3" t="s">
        <v>726</v>
      </c>
      <c r="AG17" s="3"/>
      <c r="AH17" s="3" t="s">
        <v>726</v>
      </c>
      <c r="AI17" s="3"/>
      <c r="AJ17" s="3" t="s">
        <v>726</v>
      </c>
      <c r="AK17" s="3" t="s">
        <v>727</v>
      </c>
      <c r="AL17" s="3" t="s">
        <v>726</v>
      </c>
      <c r="AM17" s="26" t="s">
        <v>743</v>
      </c>
      <c r="AN17" s="26" t="s">
        <v>742</v>
      </c>
    </row>
    <row r="18" spans="1:41" ht="60" hidden="1">
      <c r="A18" s="7" t="s">
        <v>611</v>
      </c>
      <c r="B18" s="12" t="s">
        <v>542</v>
      </c>
      <c r="C18" s="3" t="s">
        <v>54</v>
      </c>
      <c r="D18" s="3" t="s">
        <v>55</v>
      </c>
      <c r="E18" s="7" t="s">
        <v>51</v>
      </c>
      <c r="F18" s="3" t="s">
        <v>11</v>
      </c>
      <c r="G18" s="7"/>
      <c r="H18" s="7"/>
      <c r="I18" s="7"/>
      <c r="J18" s="7"/>
      <c r="K18" s="7">
        <v>90</v>
      </c>
      <c r="L18" s="7">
        <v>1</v>
      </c>
      <c r="M18" s="7">
        <v>10</v>
      </c>
      <c r="N18" s="3" t="s">
        <v>543</v>
      </c>
      <c r="O18" s="8">
        <v>84405</v>
      </c>
      <c r="P18" s="8">
        <v>74255</v>
      </c>
      <c r="Q18" s="8">
        <v>84405</v>
      </c>
      <c r="R18" s="14">
        <v>10150</v>
      </c>
      <c r="S18" s="8">
        <f t="shared" si="1"/>
        <v>11.277777777777779</v>
      </c>
      <c r="T18" s="14">
        <f t="shared" si="2"/>
        <v>12.025353948225815</v>
      </c>
      <c r="U18" s="3" t="s">
        <v>52</v>
      </c>
      <c r="V18" s="3" t="s">
        <v>56</v>
      </c>
      <c r="W18" s="3"/>
      <c r="X18" s="16" t="s">
        <v>726</v>
      </c>
      <c r="Y18" s="16"/>
      <c r="Z18" s="3" t="s">
        <v>726</v>
      </c>
      <c r="AA18" s="3"/>
      <c r="AB18" s="3" t="s">
        <v>9</v>
      </c>
      <c r="AC18" s="3" t="s">
        <v>725</v>
      </c>
      <c r="AD18" s="3" t="s">
        <v>726</v>
      </c>
      <c r="AE18" s="3"/>
      <c r="AF18" s="3" t="s">
        <v>726</v>
      </c>
      <c r="AG18" s="3"/>
      <c r="AH18" s="3" t="s">
        <v>726</v>
      </c>
      <c r="AI18" s="3"/>
      <c r="AJ18" s="3" t="s">
        <v>726</v>
      </c>
      <c r="AK18" s="3" t="s">
        <v>727</v>
      </c>
      <c r="AL18" s="3" t="s">
        <v>726</v>
      </c>
      <c r="AM18" s="3" t="s">
        <v>744</v>
      </c>
      <c r="AN18" s="3"/>
    </row>
    <row r="19" spans="1:41" ht="60" hidden="1">
      <c r="A19" s="7" t="s">
        <v>612</v>
      </c>
      <c r="B19" s="12" t="s">
        <v>544</v>
      </c>
      <c r="C19" s="3" t="s">
        <v>73</v>
      </c>
      <c r="D19" s="3" t="s">
        <v>74</v>
      </c>
      <c r="E19" s="7" t="s">
        <v>75</v>
      </c>
      <c r="F19" s="3" t="s">
        <v>11</v>
      </c>
      <c r="G19" s="7"/>
      <c r="H19" s="7"/>
      <c r="I19" s="7"/>
      <c r="J19" s="7"/>
      <c r="K19" s="7">
        <v>50</v>
      </c>
      <c r="L19" s="7">
        <v>1</v>
      </c>
      <c r="M19" s="7">
        <v>7</v>
      </c>
      <c r="N19" s="3" t="s">
        <v>418</v>
      </c>
      <c r="O19" s="8">
        <v>37040</v>
      </c>
      <c r="P19" s="8">
        <v>28090</v>
      </c>
      <c r="Q19" s="8">
        <v>36840</v>
      </c>
      <c r="R19" s="14">
        <v>8750</v>
      </c>
      <c r="S19" s="8">
        <f t="shared" si="1"/>
        <v>25</v>
      </c>
      <c r="T19" s="14">
        <f t="shared" si="2"/>
        <v>23.751357220412594</v>
      </c>
      <c r="U19" s="3" t="s">
        <v>76</v>
      </c>
      <c r="V19" s="3" t="s">
        <v>77</v>
      </c>
      <c r="W19" s="3"/>
      <c r="X19" s="16" t="s">
        <v>726</v>
      </c>
      <c r="Y19" s="16"/>
      <c r="Z19" s="3" t="s">
        <v>726</v>
      </c>
      <c r="AA19" s="3"/>
      <c r="AB19" s="3" t="s">
        <v>726</v>
      </c>
      <c r="AC19" s="3"/>
      <c r="AD19" s="3" t="s">
        <v>726</v>
      </c>
      <c r="AE19" s="3"/>
      <c r="AF19" s="3" t="s">
        <v>726</v>
      </c>
      <c r="AG19" s="3"/>
      <c r="AH19" s="3" t="s">
        <v>726</v>
      </c>
      <c r="AI19" s="3"/>
      <c r="AJ19" s="3" t="s">
        <v>726</v>
      </c>
      <c r="AK19" s="3" t="s">
        <v>736</v>
      </c>
      <c r="AL19" s="3" t="s">
        <v>726</v>
      </c>
      <c r="AM19" s="3" t="s">
        <v>745</v>
      </c>
      <c r="AN19" s="3"/>
    </row>
    <row r="20" spans="1:41" ht="60" hidden="1">
      <c r="A20" s="7" t="s">
        <v>613</v>
      </c>
      <c r="B20" s="12" t="s">
        <v>545</v>
      </c>
      <c r="C20" s="3" t="s">
        <v>120</v>
      </c>
      <c r="D20" s="3" t="s">
        <v>122</v>
      </c>
      <c r="E20" s="7" t="s">
        <v>123</v>
      </c>
      <c r="F20" s="3" t="s">
        <v>11</v>
      </c>
      <c r="G20" s="7"/>
      <c r="H20" s="7"/>
      <c r="I20" s="7"/>
      <c r="J20" s="7"/>
      <c r="K20" s="7">
        <v>50</v>
      </c>
      <c r="L20" s="7">
        <v>1</v>
      </c>
      <c r="M20" s="7">
        <v>10</v>
      </c>
      <c r="N20" s="3" t="s">
        <v>546</v>
      </c>
      <c r="O20" s="8">
        <v>52525</v>
      </c>
      <c r="P20" s="8">
        <v>33525</v>
      </c>
      <c r="Q20" s="8">
        <v>46025</v>
      </c>
      <c r="R20" s="14">
        <v>12500</v>
      </c>
      <c r="S20" s="8">
        <f t="shared" si="1"/>
        <v>25</v>
      </c>
      <c r="T20" s="14">
        <f t="shared" si="2"/>
        <v>27.159152634437806</v>
      </c>
      <c r="U20" s="3" t="s">
        <v>124</v>
      </c>
      <c r="V20" s="3" t="s">
        <v>125</v>
      </c>
      <c r="W20" s="3" t="s">
        <v>121</v>
      </c>
      <c r="X20" s="16" t="s">
        <v>726</v>
      </c>
      <c r="Y20" s="16"/>
      <c r="Z20" s="3" t="s">
        <v>726</v>
      </c>
      <c r="AA20" s="3"/>
      <c r="AB20" s="3" t="s">
        <v>9</v>
      </c>
      <c r="AC20" s="3" t="s">
        <v>725</v>
      </c>
      <c r="AD20" s="3" t="s">
        <v>726</v>
      </c>
      <c r="AE20" s="3" t="s">
        <v>732</v>
      </c>
      <c r="AF20" s="3" t="s">
        <v>726</v>
      </c>
      <c r="AG20" s="3"/>
      <c r="AH20" s="3" t="s">
        <v>726</v>
      </c>
      <c r="AI20" s="3"/>
      <c r="AJ20" s="3" t="s">
        <v>726</v>
      </c>
      <c r="AK20" s="3" t="s">
        <v>727</v>
      </c>
      <c r="AL20" s="3" t="s">
        <v>726</v>
      </c>
      <c r="AM20" s="3" t="s">
        <v>733</v>
      </c>
      <c r="AN20" s="3"/>
    </row>
    <row r="21" spans="1:41" ht="60" hidden="1">
      <c r="A21" s="7" t="s">
        <v>614</v>
      </c>
      <c r="B21" s="12" t="s">
        <v>547</v>
      </c>
      <c r="C21" s="3" t="s">
        <v>126</v>
      </c>
      <c r="D21" s="3" t="s">
        <v>113</v>
      </c>
      <c r="E21" s="7" t="s">
        <v>101</v>
      </c>
      <c r="F21" s="3" t="s">
        <v>11</v>
      </c>
      <c r="G21" s="7"/>
      <c r="H21" s="7"/>
      <c r="I21" s="7"/>
      <c r="J21" s="7"/>
      <c r="K21" s="7">
        <v>50</v>
      </c>
      <c r="L21" s="7">
        <v>1</v>
      </c>
      <c r="M21" s="7">
        <v>8</v>
      </c>
      <c r="N21" s="3" t="s">
        <v>548</v>
      </c>
      <c r="O21" s="8">
        <v>47572</v>
      </c>
      <c r="P21" s="8">
        <v>36072</v>
      </c>
      <c r="Q21" s="8">
        <v>46072</v>
      </c>
      <c r="R21" s="14">
        <v>10000</v>
      </c>
      <c r="S21" s="8">
        <f t="shared" si="1"/>
        <v>25</v>
      </c>
      <c r="T21" s="14">
        <f t="shared" si="2"/>
        <v>21.705157145337733</v>
      </c>
      <c r="U21" s="3" t="s">
        <v>127</v>
      </c>
      <c r="V21" s="3" t="s">
        <v>114</v>
      </c>
      <c r="W21" s="3" t="s">
        <v>115</v>
      </c>
      <c r="X21" s="16" t="s">
        <v>726</v>
      </c>
      <c r="Y21" s="16"/>
      <c r="Z21" s="3" t="s">
        <v>726</v>
      </c>
      <c r="AA21" s="3"/>
      <c r="AB21" s="3" t="s">
        <v>726</v>
      </c>
      <c r="AC21" s="3"/>
      <c r="AD21" s="3" t="s">
        <v>726</v>
      </c>
      <c r="AE21" s="3"/>
      <c r="AF21" s="3" t="s">
        <v>726</v>
      </c>
      <c r="AG21" s="3"/>
      <c r="AH21" s="3" t="s">
        <v>726</v>
      </c>
      <c r="AI21" s="3"/>
      <c r="AJ21" s="3" t="s">
        <v>726</v>
      </c>
      <c r="AK21" s="3" t="s">
        <v>736</v>
      </c>
      <c r="AL21" s="3" t="s">
        <v>726</v>
      </c>
      <c r="AM21" s="3" t="s">
        <v>746</v>
      </c>
      <c r="AN21" s="3"/>
    </row>
    <row r="22" spans="1:41" ht="75" hidden="1">
      <c r="A22" s="7" t="s">
        <v>615</v>
      </c>
      <c r="B22" s="12" t="s">
        <v>549</v>
      </c>
      <c r="C22" s="3" t="s">
        <v>108</v>
      </c>
      <c r="D22" s="3" t="s">
        <v>109</v>
      </c>
      <c r="E22" s="7" t="s">
        <v>110</v>
      </c>
      <c r="F22" s="3" t="s">
        <v>11</v>
      </c>
      <c r="G22" s="7">
        <v>37</v>
      </c>
      <c r="H22" s="7">
        <v>1</v>
      </c>
      <c r="I22" s="7">
        <v>6</v>
      </c>
      <c r="J22" s="12">
        <v>6</v>
      </c>
      <c r="K22" s="7"/>
      <c r="L22" s="7"/>
      <c r="M22" s="7"/>
      <c r="N22" s="3" t="s">
        <v>550</v>
      </c>
      <c r="O22" s="8">
        <v>7706</v>
      </c>
      <c r="P22" s="8">
        <v>5486</v>
      </c>
      <c r="Q22" s="8">
        <v>7706</v>
      </c>
      <c r="R22" s="14">
        <v>2220</v>
      </c>
      <c r="S22" s="14">
        <f>(R22/J22)/G22</f>
        <v>10</v>
      </c>
      <c r="T22" s="14">
        <f t="shared" si="2"/>
        <v>28.808720477549961</v>
      </c>
      <c r="U22" s="3" t="s">
        <v>111</v>
      </c>
      <c r="V22" s="3" t="s">
        <v>112</v>
      </c>
      <c r="W22" s="3"/>
      <c r="X22" s="16" t="s">
        <v>726</v>
      </c>
      <c r="Y22" s="16"/>
      <c r="Z22" s="3" t="s">
        <v>726</v>
      </c>
      <c r="AA22" s="3"/>
      <c r="AB22" s="3" t="s">
        <v>9</v>
      </c>
      <c r="AC22" s="3" t="s">
        <v>725</v>
      </c>
      <c r="AD22" s="3" t="s">
        <v>726</v>
      </c>
      <c r="AE22" s="3"/>
      <c r="AF22" s="3" t="s">
        <v>726</v>
      </c>
      <c r="AG22" s="3"/>
      <c r="AH22" s="3" t="s">
        <v>726</v>
      </c>
      <c r="AI22" s="3"/>
      <c r="AJ22" s="3" t="s">
        <v>726</v>
      </c>
      <c r="AK22" s="3" t="s">
        <v>727</v>
      </c>
      <c r="AL22" s="3" t="s">
        <v>726</v>
      </c>
      <c r="AM22" s="3" t="s">
        <v>747</v>
      </c>
      <c r="AN22" s="3"/>
    </row>
    <row r="23" spans="1:41" ht="60" hidden="1">
      <c r="A23" s="7" t="s">
        <v>616</v>
      </c>
      <c r="B23" s="12" t="s">
        <v>551</v>
      </c>
      <c r="C23" s="3" t="s">
        <v>82</v>
      </c>
      <c r="D23" s="3" t="s">
        <v>83</v>
      </c>
      <c r="E23" s="7" t="s">
        <v>13</v>
      </c>
      <c r="F23" s="3" t="s">
        <v>11</v>
      </c>
      <c r="G23" s="7"/>
      <c r="H23" s="7"/>
      <c r="I23" s="7"/>
      <c r="J23" s="7"/>
      <c r="K23" s="7">
        <v>50</v>
      </c>
      <c r="L23" s="7">
        <v>1</v>
      </c>
      <c r="M23" s="7">
        <v>11</v>
      </c>
      <c r="N23" s="3" t="s">
        <v>552</v>
      </c>
      <c r="O23" s="8">
        <v>37500</v>
      </c>
      <c r="P23" s="8">
        <v>19750</v>
      </c>
      <c r="Q23" s="8">
        <v>37500</v>
      </c>
      <c r="R23" s="14">
        <v>17750</v>
      </c>
      <c r="S23" s="8">
        <f t="shared" ref="S23:S25" si="3">R23/(M23)/K23</f>
        <v>32.272727272727273</v>
      </c>
      <c r="T23" s="18">
        <f t="shared" si="2"/>
        <v>47.333333333333336</v>
      </c>
      <c r="U23" s="3" t="s">
        <v>84</v>
      </c>
      <c r="V23" s="3"/>
      <c r="W23" s="3"/>
      <c r="X23" s="16" t="s">
        <v>726</v>
      </c>
      <c r="Y23" s="16"/>
      <c r="Z23" s="3" t="s">
        <v>726</v>
      </c>
      <c r="AA23" s="3"/>
      <c r="AB23" s="3" t="s">
        <v>9</v>
      </c>
      <c r="AC23" s="3" t="s">
        <v>725</v>
      </c>
      <c r="AD23" s="3" t="s">
        <v>726</v>
      </c>
      <c r="AE23" s="3"/>
      <c r="AF23" s="3" t="s">
        <v>726</v>
      </c>
      <c r="AG23" s="3"/>
      <c r="AH23" s="3" t="s">
        <v>726</v>
      </c>
      <c r="AI23" s="3"/>
      <c r="AJ23" s="3" t="s">
        <v>726</v>
      </c>
      <c r="AK23" s="3" t="s">
        <v>727</v>
      </c>
      <c r="AL23" s="3" t="s">
        <v>726</v>
      </c>
      <c r="AM23" s="3" t="s">
        <v>797</v>
      </c>
      <c r="AN23" s="3" t="s">
        <v>553</v>
      </c>
    </row>
    <row r="24" spans="1:41" ht="75" hidden="1">
      <c r="A24" s="7" t="s">
        <v>694</v>
      </c>
      <c r="B24" s="12" t="s">
        <v>554</v>
      </c>
      <c r="C24" s="3" t="s">
        <v>128</v>
      </c>
      <c r="D24" s="3" t="s">
        <v>129</v>
      </c>
      <c r="E24" s="7" t="s">
        <v>13</v>
      </c>
      <c r="F24" s="3" t="s">
        <v>11</v>
      </c>
      <c r="G24" s="7"/>
      <c r="H24" s="7"/>
      <c r="I24" s="7"/>
      <c r="J24" s="7"/>
      <c r="K24" s="7">
        <v>250</v>
      </c>
      <c r="L24" s="7">
        <v>4</v>
      </c>
      <c r="M24" s="7">
        <v>7</v>
      </c>
      <c r="N24" s="3" t="s">
        <v>555</v>
      </c>
      <c r="O24" s="8">
        <v>138465</v>
      </c>
      <c r="P24" s="8">
        <v>93465</v>
      </c>
      <c r="Q24" s="8">
        <v>136465</v>
      </c>
      <c r="R24" s="14">
        <v>43000</v>
      </c>
      <c r="S24" s="8">
        <f t="shared" si="3"/>
        <v>24.571428571428573</v>
      </c>
      <c r="T24" s="14">
        <f t="shared" ref="T24:T35" si="4">(R24*100)/Q24</f>
        <v>31.509910966181806</v>
      </c>
      <c r="U24" s="3" t="s">
        <v>130</v>
      </c>
      <c r="V24" s="3" t="s">
        <v>131</v>
      </c>
      <c r="W24" s="3"/>
      <c r="X24" s="16" t="s">
        <v>726</v>
      </c>
      <c r="Y24" s="16"/>
      <c r="Z24" s="3" t="s">
        <v>726</v>
      </c>
      <c r="AA24" s="3"/>
      <c r="AB24" s="3" t="s">
        <v>9</v>
      </c>
      <c r="AC24" s="3" t="s">
        <v>725</v>
      </c>
      <c r="AD24" s="3" t="s">
        <v>726</v>
      </c>
      <c r="AE24" s="3"/>
      <c r="AF24" s="3" t="s">
        <v>726</v>
      </c>
      <c r="AG24" s="3"/>
      <c r="AH24" s="3" t="s">
        <v>726</v>
      </c>
      <c r="AI24" s="3"/>
      <c r="AJ24" s="3" t="s">
        <v>726</v>
      </c>
      <c r="AK24" s="3" t="s">
        <v>727</v>
      </c>
      <c r="AL24" s="3" t="s">
        <v>726</v>
      </c>
      <c r="AM24" s="3" t="s">
        <v>748</v>
      </c>
      <c r="AN24" s="3"/>
    </row>
    <row r="25" spans="1:41" ht="45" hidden="1">
      <c r="A25" s="7" t="s">
        <v>617</v>
      </c>
      <c r="B25" s="12" t="s">
        <v>556</v>
      </c>
      <c r="C25" s="3" t="s">
        <v>99</v>
      </c>
      <c r="D25" s="3" t="s">
        <v>100</v>
      </c>
      <c r="E25" s="7" t="s">
        <v>101</v>
      </c>
      <c r="F25" s="3" t="s">
        <v>696</v>
      </c>
      <c r="G25" s="7"/>
      <c r="H25" s="7"/>
      <c r="I25" s="7"/>
      <c r="J25" s="7"/>
      <c r="K25" s="7">
        <v>52</v>
      </c>
      <c r="L25" s="7">
        <v>1</v>
      </c>
      <c r="M25" s="7">
        <v>7</v>
      </c>
      <c r="N25" s="3" t="s">
        <v>557</v>
      </c>
      <c r="O25" s="8">
        <v>46074</v>
      </c>
      <c r="P25" s="8">
        <v>31974</v>
      </c>
      <c r="Q25" s="8">
        <v>41074</v>
      </c>
      <c r="R25" s="14">
        <v>9100</v>
      </c>
      <c r="S25" s="8">
        <f t="shared" si="3"/>
        <v>25</v>
      </c>
      <c r="T25" s="14">
        <f t="shared" si="4"/>
        <v>22.155134635048935</v>
      </c>
      <c r="U25" s="3" t="s">
        <v>102</v>
      </c>
      <c r="V25" s="3"/>
      <c r="W25" s="3"/>
      <c r="X25" s="16" t="s">
        <v>726</v>
      </c>
      <c r="Y25" s="16"/>
      <c r="Z25" s="3" t="s">
        <v>726</v>
      </c>
      <c r="AA25" s="3"/>
      <c r="AB25" s="3" t="s">
        <v>726</v>
      </c>
      <c r="AC25" s="3"/>
      <c r="AD25" s="3" t="s">
        <v>726</v>
      </c>
      <c r="AE25" s="3"/>
      <c r="AF25" s="3" t="s">
        <v>726</v>
      </c>
      <c r="AG25" s="3"/>
      <c r="AH25" s="3" t="s">
        <v>726</v>
      </c>
      <c r="AI25" s="3"/>
      <c r="AJ25" s="3" t="s">
        <v>726</v>
      </c>
      <c r="AK25" s="3" t="s">
        <v>749</v>
      </c>
      <c r="AL25" s="3"/>
      <c r="AM25" s="3"/>
      <c r="AN25" s="3"/>
    </row>
    <row r="26" spans="1:41" ht="60" hidden="1">
      <c r="A26" s="7" t="s">
        <v>618</v>
      </c>
      <c r="B26" s="12" t="s">
        <v>558</v>
      </c>
      <c r="C26" s="3" t="s">
        <v>141</v>
      </c>
      <c r="D26" s="3" t="s">
        <v>142</v>
      </c>
      <c r="E26" s="7" t="s">
        <v>143</v>
      </c>
      <c r="F26" s="3" t="s">
        <v>11</v>
      </c>
      <c r="G26" s="7">
        <v>38</v>
      </c>
      <c r="H26" s="7">
        <v>1</v>
      </c>
      <c r="I26" s="7">
        <v>8</v>
      </c>
      <c r="J26" s="12">
        <v>8</v>
      </c>
      <c r="K26" s="7"/>
      <c r="L26" s="7"/>
      <c r="M26" s="7"/>
      <c r="N26" s="3" t="s">
        <v>559</v>
      </c>
      <c r="O26" s="8">
        <v>9096</v>
      </c>
      <c r="P26" s="8">
        <v>4456</v>
      </c>
      <c r="Q26" s="8">
        <v>7496</v>
      </c>
      <c r="R26" s="14">
        <v>3040</v>
      </c>
      <c r="S26" s="14">
        <f>(R26/J26)/G26</f>
        <v>10</v>
      </c>
      <c r="T26" s="14">
        <f t="shared" si="4"/>
        <v>40.554962646744933</v>
      </c>
      <c r="U26" s="3" t="s">
        <v>144</v>
      </c>
      <c r="V26" s="3" t="s">
        <v>145</v>
      </c>
      <c r="W26" s="3" t="s">
        <v>19</v>
      </c>
      <c r="X26" s="16" t="s">
        <v>726</v>
      </c>
      <c r="Y26" s="16"/>
      <c r="Z26" s="3" t="s">
        <v>726</v>
      </c>
      <c r="AA26" s="3"/>
      <c r="AB26" s="3" t="s">
        <v>9</v>
      </c>
      <c r="AC26" s="3" t="s">
        <v>725</v>
      </c>
      <c r="AD26" s="3" t="s">
        <v>726</v>
      </c>
      <c r="AE26" s="3"/>
      <c r="AF26" s="3" t="s">
        <v>726</v>
      </c>
      <c r="AG26" s="3"/>
      <c r="AH26" s="3" t="s">
        <v>726</v>
      </c>
      <c r="AI26" s="3"/>
      <c r="AJ26" s="3" t="s">
        <v>726</v>
      </c>
      <c r="AK26" s="3" t="s">
        <v>727</v>
      </c>
      <c r="AL26" s="3" t="s">
        <v>726</v>
      </c>
      <c r="AM26" s="3" t="s">
        <v>750</v>
      </c>
      <c r="AN26" s="3"/>
    </row>
    <row r="27" spans="1:41" ht="60" hidden="1">
      <c r="A27" s="7" t="s">
        <v>619</v>
      </c>
      <c r="B27" s="12" t="s">
        <v>560</v>
      </c>
      <c r="C27" s="3" t="s">
        <v>160</v>
      </c>
      <c r="D27" s="3" t="s">
        <v>152</v>
      </c>
      <c r="E27" s="7" t="s">
        <v>51</v>
      </c>
      <c r="F27" s="3" t="s">
        <v>11</v>
      </c>
      <c r="G27" s="7"/>
      <c r="H27" s="7"/>
      <c r="I27" s="7"/>
      <c r="J27" s="7"/>
      <c r="K27" s="7">
        <v>40</v>
      </c>
      <c r="L27" s="7">
        <v>1</v>
      </c>
      <c r="M27" s="10">
        <v>11</v>
      </c>
      <c r="N27" s="3" t="s">
        <v>561</v>
      </c>
      <c r="O27" s="8">
        <v>44701</v>
      </c>
      <c r="P27" s="8">
        <v>34701</v>
      </c>
      <c r="Q27" s="8">
        <v>44701</v>
      </c>
      <c r="R27" s="14">
        <v>10000</v>
      </c>
      <c r="S27" s="8">
        <f t="shared" ref="S27:S29" si="5">R27/(M27)/K27</f>
        <v>22.727272727272727</v>
      </c>
      <c r="T27" s="14">
        <f t="shared" si="4"/>
        <v>22.370864186483523</v>
      </c>
      <c r="U27" s="3" t="s">
        <v>153</v>
      </c>
      <c r="V27" s="3" t="s">
        <v>154</v>
      </c>
      <c r="W27" s="3"/>
      <c r="X27" s="16" t="s">
        <v>726</v>
      </c>
      <c r="Y27" s="16"/>
      <c r="Z27" s="3" t="s">
        <v>726</v>
      </c>
      <c r="AA27" s="3"/>
      <c r="AB27" s="3" t="s">
        <v>9</v>
      </c>
      <c r="AC27" s="3" t="s">
        <v>725</v>
      </c>
      <c r="AD27" s="3" t="s">
        <v>726</v>
      </c>
      <c r="AE27" s="3"/>
      <c r="AF27" s="3" t="s">
        <v>726</v>
      </c>
      <c r="AG27" s="3"/>
      <c r="AH27" s="3" t="s">
        <v>726</v>
      </c>
      <c r="AI27" s="3"/>
      <c r="AJ27" s="3" t="s">
        <v>726</v>
      </c>
      <c r="AK27" s="3" t="s">
        <v>727</v>
      </c>
      <c r="AL27" s="3" t="s">
        <v>726</v>
      </c>
      <c r="AM27" s="3" t="s">
        <v>751</v>
      </c>
      <c r="AN27" s="3"/>
      <c r="AO27" s="15"/>
    </row>
    <row r="28" spans="1:41" ht="60" hidden="1">
      <c r="A28" s="7" t="s">
        <v>620</v>
      </c>
      <c r="B28" s="12" t="s">
        <v>562</v>
      </c>
      <c r="C28" s="3" t="s">
        <v>151</v>
      </c>
      <c r="D28" s="3" t="s">
        <v>152</v>
      </c>
      <c r="E28" s="7" t="s">
        <v>51</v>
      </c>
      <c r="F28" s="3" t="s">
        <v>11</v>
      </c>
      <c r="G28" s="7"/>
      <c r="H28" s="7"/>
      <c r="I28" s="7"/>
      <c r="J28" s="7"/>
      <c r="K28" s="7">
        <v>40</v>
      </c>
      <c r="L28" s="7">
        <v>1</v>
      </c>
      <c r="M28" s="10">
        <v>11</v>
      </c>
      <c r="N28" s="3" t="s">
        <v>563</v>
      </c>
      <c r="O28" s="8">
        <v>52950</v>
      </c>
      <c r="P28" s="8">
        <v>42950</v>
      </c>
      <c r="Q28" s="8">
        <v>52950</v>
      </c>
      <c r="R28" s="14">
        <v>10000</v>
      </c>
      <c r="S28" s="8">
        <f t="shared" si="5"/>
        <v>22.727272727272727</v>
      </c>
      <c r="T28" s="14">
        <f t="shared" si="4"/>
        <v>18.885741265344663</v>
      </c>
      <c r="U28" s="3" t="s">
        <v>153</v>
      </c>
      <c r="V28" s="3" t="s">
        <v>154</v>
      </c>
      <c r="W28" s="3"/>
      <c r="X28" s="16" t="s">
        <v>726</v>
      </c>
      <c r="Y28" s="16"/>
      <c r="Z28" s="3" t="s">
        <v>726</v>
      </c>
      <c r="AA28" s="3"/>
      <c r="AB28" s="3" t="s">
        <v>9</v>
      </c>
      <c r="AC28" s="3" t="s">
        <v>725</v>
      </c>
      <c r="AD28" s="3" t="s">
        <v>726</v>
      </c>
      <c r="AE28" s="3"/>
      <c r="AF28" s="3" t="s">
        <v>726</v>
      </c>
      <c r="AG28" s="3" t="s">
        <v>752</v>
      </c>
      <c r="AH28" s="3" t="s">
        <v>726</v>
      </c>
      <c r="AI28" s="3"/>
      <c r="AJ28" s="3" t="s">
        <v>726</v>
      </c>
      <c r="AK28" s="3" t="s">
        <v>727</v>
      </c>
      <c r="AL28" s="3" t="s">
        <v>726</v>
      </c>
      <c r="AM28" s="3" t="s">
        <v>751</v>
      </c>
      <c r="AN28" s="3" t="s">
        <v>805</v>
      </c>
    </row>
    <row r="29" spans="1:41" ht="60" hidden="1">
      <c r="A29" s="7" t="s">
        <v>621</v>
      </c>
      <c r="B29" s="12" t="s">
        <v>564</v>
      </c>
      <c r="C29" s="3" t="s">
        <v>136</v>
      </c>
      <c r="D29" s="3" t="s">
        <v>137</v>
      </c>
      <c r="E29" s="7" t="s">
        <v>138</v>
      </c>
      <c r="F29" s="3" t="s">
        <v>11</v>
      </c>
      <c r="G29" s="7"/>
      <c r="H29" s="7"/>
      <c r="I29" s="7"/>
      <c r="J29" s="7"/>
      <c r="K29" s="7">
        <v>115</v>
      </c>
      <c r="L29" s="7">
        <v>1</v>
      </c>
      <c r="M29" s="7">
        <v>15</v>
      </c>
      <c r="N29" s="3" t="s">
        <v>565</v>
      </c>
      <c r="O29" s="8">
        <v>92720</v>
      </c>
      <c r="P29" s="8">
        <v>40620</v>
      </c>
      <c r="Q29" s="8">
        <v>79720</v>
      </c>
      <c r="R29" s="14">
        <v>33100</v>
      </c>
      <c r="S29" s="8">
        <f t="shared" si="5"/>
        <v>19.188405797101449</v>
      </c>
      <c r="T29" s="14">
        <f t="shared" si="4"/>
        <v>41.520321123933769</v>
      </c>
      <c r="U29" s="3" t="s">
        <v>139</v>
      </c>
      <c r="V29" s="3" t="s">
        <v>140</v>
      </c>
      <c r="W29" s="3" t="s">
        <v>19</v>
      </c>
      <c r="X29" s="16" t="s">
        <v>726</v>
      </c>
      <c r="Y29" s="16"/>
      <c r="Z29" s="3" t="s">
        <v>726</v>
      </c>
      <c r="AA29" s="3"/>
      <c r="AB29" s="3" t="s">
        <v>726</v>
      </c>
      <c r="AC29" s="3"/>
      <c r="AD29" s="3" t="s">
        <v>726</v>
      </c>
      <c r="AE29" s="3" t="s">
        <v>753</v>
      </c>
      <c r="AF29" s="3" t="s">
        <v>726</v>
      </c>
      <c r="AG29" s="3"/>
      <c r="AH29" s="3" t="s">
        <v>726</v>
      </c>
      <c r="AI29" s="3"/>
      <c r="AJ29" s="3" t="s">
        <v>726</v>
      </c>
      <c r="AK29" s="3" t="s">
        <v>727</v>
      </c>
      <c r="AL29" s="3" t="s">
        <v>726</v>
      </c>
      <c r="AM29" s="3" t="s">
        <v>733</v>
      </c>
      <c r="AN29" s="3"/>
    </row>
    <row r="30" spans="1:41" ht="60" hidden="1">
      <c r="A30" s="7" t="s">
        <v>622</v>
      </c>
      <c r="B30" s="12" t="s">
        <v>511</v>
      </c>
      <c r="C30" s="3" t="s">
        <v>166</v>
      </c>
      <c r="D30" s="3" t="s">
        <v>167</v>
      </c>
      <c r="E30" s="7" t="s">
        <v>168</v>
      </c>
      <c r="F30" s="3" t="s">
        <v>11</v>
      </c>
      <c r="G30" s="7">
        <v>75</v>
      </c>
      <c r="H30" s="7">
        <v>1</v>
      </c>
      <c r="I30" s="7">
        <v>5</v>
      </c>
      <c r="J30" s="12">
        <v>5</v>
      </c>
      <c r="K30" s="7"/>
      <c r="L30" s="7"/>
      <c r="M30" s="7"/>
      <c r="N30" s="3" t="s">
        <v>512</v>
      </c>
      <c r="O30" s="8">
        <v>9517.5</v>
      </c>
      <c r="P30" s="8">
        <v>5287.5</v>
      </c>
      <c r="Q30" s="8">
        <v>9034.5</v>
      </c>
      <c r="R30" s="14">
        <v>3750</v>
      </c>
      <c r="S30" s="14">
        <f>(R30/J30)/G30</f>
        <v>10</v>
      </c>
      <c r="T30" s="14">
        <f t="shared" si="4"/>
        <v>41.50755437489623</v>
      </c>
      <c r="U30" s="3" t="s">
        <v>170</v>
      </c>
      <c r="V30" s="3" t="s">
        <v>171</v>
      </c>
      <c r="W30" s="3" t="s">
        <v>172</v>
      </c>
      <c r="X30" s="16" t="s">
        <v>726</v>
      </c>
      <c r="Y30" s="16"/>
      <c r="Z30" s="3" t="s">
        <v>726</v>
      </c>
      <c r="AA30" s="3"/>
      <c r="AB30" s="3" t="s">
        <v>9</v>
      </c>
      <c r="AC30" s="3" t="s">
        <v>725</v>
      </c>
      <c r="AD30" s="3" t="s">
        <v>726</v>
      </c>
      <c r="AE30" s="3"/>
      <c r="AF30" s="3" t="s">
        <v>726</v>
      </c>
      <c r="AG30" s="3"/>
      <c r="AH30" s="3" t="s">
        <v>726</v>
      </c>
      <c r="AI30" s="3"/>
      <c r="AJ30" s="3" t="s">
        <v>726</v>
      </c>
      <c r="AK30" s="3" t="s">
        <v>727</v>
      </c>
      <c r="AL30" s="3" t="s">
        <v>726</v>
      </c>
      <c r="AM30" s="3" t="s">
        <v>754</v>
      </c>
      <c r="AN30" s="3"/>
    </row>
    <row r="31" spans="1:41" ht="60" hidden="1">
      <c r="A31" s="7" t="s">
        <v>623</v>
      </c>
      <c r="B31" s="12" t="s">
        <v>513</v>
      </c>
      <c r="C31" s="3" t="s">
        <v>176</v>
      </c>
      <c r="D31" s="3" t="s">
        <v>105</v>
      </c>
      <c r="E31" s="7" t="s">
        <v>106</v>
      </c>
      <c r="F31" s="3" t="s">
        <v>11</v>
      </c>
      <c r="G31" s="7"/>
      <c r="H31" s="7"/>
      <c r="I31" s="7"/>
      <c r="J31" s="7"/>
      <c r="K31" s="7">
        <v>45</v>
      </c>
      <c r="L31" s="7">
        <v>1</v>
      </c>
      <c r="M31" s="7">
        <v>11</v>
      </c>
      <c r="N31" s="3" t="s">
        <v>552</v>
      </c>
      <c r="O31" s="8">
        <v>45748</v>
      </c>
      <c r="P31" s="8">
        <v>31723</v>
      </c>
      <c r="Q31" s="8">
        <v>42848</v>
      </c>
      <c r="R31" s="14">
        <v>11125</v>
      </c>
      <c r="S31" s="8">
        <f t="shared" ref="S31:S44" si="6">R31/(M31)/K31</f>
        <v>22.474747474747474</v>
      </c>
      <c r="T31" s="14">
        <f t="shared" si="4"/>
        <v>25.963872292755788</v>
      </c>
      <c r="U31" s="3" t="s">
        <v>177</v>
      </c>
      <c r="V31" s="3" t="s">
        <v>107</v>
      </c>
      <c r="W31" s="3"/>
      <c r="X31" s="16" t="s">
        <v>726</v>
      </c>
      <c r="Y31" s="16"/>
      <c r="Z31" s="3" t="s">
        <v>726</v>
      </c>
      <c r="AA31" s="3"/>
      <c r="AB31" s="3" t="s">
        <v>726</v>
      </c>
      <c r="AC31" s="3"/>
      <c r="AD31" s="3" t="s">
        <v>726</v>
      </c>
      <c r="AE31" s="3"/>
      <c r="AF31" s="3" t="s">
        <v>726</v>
      </c>
      <c r="AG31" s="3"/>
      <c r="AH31" s="3" t="s">
        <v>726</v>
      </c>
      <c r="AI31" s="3"/>
      <c r="AJ31" s="3" t="s">
        <v>726</v>
      </c>
      <c r="AK31" s="3" t="s">
        <v>727</v>
      </c>
      <c r="AL31" s="3" t="s">
        <v>726</v>
      </c>
      <c r="AM31" s="3" t="s">
        <v>755</v>
      </c>
      <c r="AN31" s="3"/>
    </row>
    <row r="32" spans="1:41" ht="60" hidden="1">
      <c r="A32" s="7" t="s">
        <v>624</v>
      </c>
      <c r="B32" s="12" t="s">
        <v>514</v>
      </c>
      <c r="C32" s="3" t="s">
        <v>116</v>
      </c>
      <c r="D32" s="3" t="s">
        <v>117</v>
      </c>
      <c r="E32" s="7" t="s">
        <v>13</v>
      </c>
      <c r="F32" s="3" t="s">
        <v>11</v>
      </c>
      <c r="G32" s="7"/>
      <c r="H32" s="7"/>
      <c r="I32" s="7"/>
      <c r="J32" s="7"/>
      <c r="K32" s="7">
        <v>70</v>
      </c>
      <c r="L32" s="7">
        <v>1</v>
      </c>
      <c r="M32" s="7">
        <v>21</v>
      </c>
      <c r="N32" s="3" t="s">
        <v>515</v>
      </c>
      <c r="O32" s="8">
        <v>154565</v>
      </c>
      <c r="P32" s="8">
        <v>45500</v>
      </c>
      <c r="Q32" s="8">
        <v>63500</v>
      </c>
      <c r="R32" s="14">
        <v>18000</v>
      </c>
      <c r="S32" s="8">
        <f t="shared" si="6"/>
        <v>12.244897959183673</v>
      </c>
      <c r="T32" s="14">
        <f t="shared" si="4"/>
        <v>28.346456692913385</v>
      </c>
      <c r="U32" s="3" t="s">
        <v>118</v>
      </c>
      <c r="V32" s="3" t="s">
        <v>119</v>
      </c>
      <c r="W32" s="3"/>
      <c r="X32" s="16" t="s">
        <v>726</v>
      </c>
      <c r="Y32" s="16"/>
      <c r="Z32" s="3" t="s">
        <v>726</v>
      </c>
      <c r="AA32" s="3"/>
      <c r="AB32" s="3" t="s">
        <v>726</v>
      </c>
      <c r="AC32" s="3"/>
      <c r="AD32" s="3" t="s">
        <v>726</v>
      </c>
      <c r="AE32" s="3" t="s">
        <v>753</v>
      </c>
      <c r="AF32" s="3" t="s">
        <v>726</v>
      </c>
      <c r="AG32" s="3"/>
      <c r="AH32" s="3" t="s">
        <v>726</v>
      </c>
      <c r="AI32" s="3"/>
      <c r="AJ32" s="3" t="s">
        <v>726</v>
      </c>
      <c r="AK32" s="3" t="s">
        <v>727</v>
      </c>
      <c r="AL32" s="3" t="s">
        <v>726</v>
      </c>
      <c r="AM32" s="3" t="s">
        <v>733</v>
      </c>
      <c r="AN32" s="3"/>
    </row>
    <row r="33" spans="1:40" ht="60" hidden="1">
      <c r="A33" s="7" t="s">
        <v>633</v>
      </c>
      <c r="B33" s="12" t="s">
        <v>516</v>
      </c>
      <c r="C33" s="3" t="s">
        <v>94</v>
      </c>
      <c r="D33" s="3" t="s">
        <v>95</v>
      </c>
      <c r="E33" s="7" t="s">
        <v>96</v>
      </c>
      <c r="F33" s="3" t="s">
        <v>11</v>
      </c>
      <c r="G33" s="7"/>
      <c r="H33" s="7"/>
      <c r="I33" s="7"/>
      <c r="J33" s="7"/>
      <c r="K33" s="7">
        <v>140</v>
      </c>
      <c r="L33" s="7">
        <v>2</v>
      </c>
      <c r="M33" s="7">
        <v>11</v>
      </c>
      <c r="N33" s="3" t="s">
        <v>517</v>
      </c>
      <c r="O33" s="8">
        <v>149858</v>
      </c>
      <c r="P33" s="8">
        <v>69380</v>
      </c>
      <c r="Q33" s="8">
        <v>97380</v>
      </c>
      <c r="R33" s="14">
        <v>28000</v>
      </c>
      <c r="S33" s="8">
        <f t="shared" si="6"/>
        <v>18.181818181818183</v>
      </c>
      <c r="T33" s="14">
        <f t="shared" si="4"/>
        <v>28.753337440952969</v>
      </c>
      <c r="U33" s="3" t="s">
        <v>97</v>
      </c>
      <c r="V33" s="3" t="s">
        <v>98</v>
      </c>
      <c r="W33" s="3"/>
      <c r="X33" s="16" t="s">
        <v>726</v>
      </c>
      <c r="Y33" s="16"/>
      <c r="Z33" s="3" t="s">
        <v>726</v>
      </c>
      <c r="AA33" s="3"/>
      <c r="AB33" s="3" t="s">
        <v>726</v>
      </c>
      <c r="AC33" s="3"/>
      <c r="AD33" s="3" t="s">
        <v>726</v>
      </c>
      <c r="AE33" s="3" t="s">
        <v>753</v>
      </c>
      <c r="AF33" s="3" t="s">
        <v>726</v>
      </c>
      <c r="AG33" s="3"/>
      <c r="AH33" s="3" t="s">
        <v>726</v>
      </c>
      <c r="AI33" s="3"/>
      <c r="AJ33" s="3" t="s">
        <v>726</v>
      </c>
      <c r="AK33" s="3" t="s">
        <v>727</v>
      </c>
      <c r="AL33" s="3" t="s">
        <v>726</v>
      </c>
      <c r="AM33" s="3" t="s">
        <v>733</v>
      </c>
      <c r="AN33" s="3"/>
    </row>
    <row r="34" spans="1:40" ht="75" hidden="1">
      <c r="A34" s="7" t="s">
        <v>625</v>
      </c>
      <c r="B34" s="12" t="s">
        <v>518</v>
      </c>
      <c r="C34" s="3" t="s">
        <v>161</v>
      </c>
      <c r="D34" s="3" t="s">
        <v>162</v>
      </c>
      <c r="E34" s="7" t="s">
        <v>163</v>
      </c>
      <c r="F34" s="3" t="s">
        <v>11</v>
      </c>
      <c r="G34" s="7"/>
      <c r="H34" s="7"/>
      <c r="I34" s="7"/>
      <c r="J34" s="7"/>
      <c r="K34" s="7">
        <v>45</v>
      </c>
      <c r="L34" s="7">
        <v>1</v>
      </c>
      <c r="M34" s="7">
        <v>10</v>
      </c>
      <c r="N34" s="3" t="s">
        <v>519</v>
      </c>
      <c r="O34" s="8">
        <v>63920</v>
      </c>
      <c r="P34" s="8">
        <v>33750</v>
      </c>
      <c r="Q34" s="8">
        <v>45000</v>
      </c>
      <c r="R34" s="14">
        <v>11250</v>
      </c>
      <c r="S34" s="8">
        <f t="shared" si="6"/>
        <v>25</v>
      </c>
      <c r="T34" s="14">
        <f t="shared" si="4"/>
        <v>25</v>
      </c>
      <c r="U34" s="3" t="s">
        <v>164</v>
      </c>
      <c r="V34" s="3" t="s">
        <v>165</v>
      </c>
      <c r="W34" s="3"/>
      <c r="X34" s="16" t="s">
        <v>726</v>
      </c>
      <c r="Y34" s="16"/>
      <c r="Z34" s="3" t="s">
        <v>726</v>
      </c>
      <c r="AA34" s="3"/>
      <c r="AB34" s="3" t="s">
        <v>726</v>
      </c>
      <c r="AC34" s="3"/>
      <c r="AD34" s="3" t="s">
        <v>726</v>
      </c>
      <c r="AE34" s="3"/>
      <c r="AF34" s="3" t="s">
        <v>726</v>
      </c>
      <c r="AG34" s="3"/>
      <c r="AH34" s="3" t="s">
        <v>726</v>
      </c>
      <c r="AI34" s="3"/>
      <c r="AJ34" s="3" t="s">
        <v>726</v>
      </c>
      <c r="AK34" s="3" t="s">
        <v>727</v>
      </c>
      <c r="AL34" s="3" t="s">
        <v>726</v>
      </c>
      <c r="AM34" s="3" t="s">
        <v>756</v>
      </c>
      <c r="AN34" s="3"/>
    </row>
    <row r="35" spans="1:40" s="2" customFormat="1" ht="60" hidden="1">
      <c r="A35" s="7" t="s">
        <v>626</v>
      </c>
      <c r="B35" s="12" t="s">
        <v>520</v>
      </c>
      <c r="C35" s="3" t="s">
        <v>89</v>
      </c>
      <c r="D35" s="3" t="s">
        <v>91</v>
      </c>
      <c r="E35" s="7" t="s">
        <v>13</v>
      </c>
      <c r="F35" s="3" t="s">
        <v>11</v>
      </c>
      <c r="G35" s="7"/>
      <c r="H35" s="7"/>
      <c r="I35" s="7"/>
      <c r="J35" s="7"/>
      <c r="K35" s="7">
        <v>24</v>
      </c>
      <c r="L35" s="7">
        <v>1</v>
      </c>
      <c r="M35" s="7">
        <v>21</v>
      </c>
      <c r="N35" s="3" t="s">
        <v>90</v>
      </c>
      <c r="O35" s="8">
        <v>23684.99</v>
      </c>
      <c r="P35" s="8">
        <v>12134.99</v>
      </c>
      <c r="Q35" s="8">
        <v>23684.99</v>
      </c>
      <c r="R35" s="14">
        <v>11550</v>
      </c>
      <c r="S35" s="8">
        <f t="shared" si="6"/>
        <v>22.916666666666668</v>
      </c>
      <c r="T35" s="18">
        <f t="shared" si="4"/>
        <v>48.76506175430093</v>
      </c>
      <c r="U35" s="3" t="s">
        <v>92</v>
      </c>
      <c r="V35" s="3" t="s">
        <v>27</v>
      </c>
      <c r="W35" s="3" t="s">
        <v>93</v>
      </c>
      <c r="X35" s="16" t="s">
        <v>726</v>
      </c>
      <c r="Y35" s="16"/>
      <c r="Z35" s="3" t="s">
        <v>726</v>
      </c>
      <c r="AA35" s="3"/>
      <c r="AB35" s="3" t="s">
        <v>726</v>
      </c>
      <c r="AC35" s="3"/>
      <c r="AD35" s="3" t="s">
        <v>726</v>
      </c>
      <c r="AE35" s="3" t="s">
        <v>753</v>
      </c>
      <c r="AF35" s="3" t="s">
        <v>726</v>
      </c>
      <c r="AG35" s="3"/>
      <c r="AH35" s="3" t="s">
        <v>726</v>
      </c>
      <c r="AI35" s="3"/>
      <c r="AJ35" s="3" t="s">
        <v>726</v>
      </c>
      <c r="AK35" s="3" t="s">
        <v>727</v>
      </c>
      <c r="AL35" s="3" t="s">
        <v>726</v>
      </c>
      <c r="AM35" s="3" t="s">
        <v>733</v>
      </c>
      <c r="AN35" s="3" t="s">
        <v>757</v>
      </c>
    </row>
    <row r="36" spans="1:40" s="2" customFormat="1" ht="60" hidden="1">
      <c r="A36" s="7" t="s">
        <v>627</v>
      </c>
      <c r="B36" s="12" t="s">
        <v>521</v>
      </c>
      <c r="C36" s="3" t="s">
        <v>342</v>
      </c>
      <c r="D36" s="3" t="s">
        <v>343</v>
      </c>
      <c r="E36" s="7" t="s">
        <v>344</v>
      </c>
      <c r="F36" s="3" t="s">
        <v>11</v>
      </c>
      <c r="G36" s="7"/>
      <c r="H36" s="7"/>
      <c r="I36" s="7"/>
      <c r="J36" s="7"/>
      <c r="K36" s="7">
        <v>15</v>
      </c>
      <c r="L36" s="7">
        <v>1</v>
      </c>
      <c r="M36" s="7">
        <v>11</v>
      </c>
      <c r="N36" s="3" t="s">
        <v>522</v>
      </c>
      <c r="O36" s="8">
        <v>11000</v>
      </c>
      <c r="P36" s="8">
        <v>7800</v>
      </c>
      <c r="Q36" s="8">
        <v>9800</v>
      </c>
      <c r="R36" s="14">
        <v>2000</v>
      </c>
      <c r="S36" s="8">
        <f t="shared" si="6"/>
        <v>12.121212121212121</v>
      </c>
      <c r="T36" s="14">
        <f t="shared" ref="T36:T98" si="7">(R36*100)/Q36</f>
        <v>20.408163265306122</v>
      </c>
      <c r="U36" s="3" t="s">
        <v>345</v>
      </c>
      <c r="V36" s="3" t="s">
        <v>346</v>
      </c>
      <c r="W36" s="3"/>
      <c r="X36" s="16" t="s">
        <v>726</v>
      </c>
      <c r="Y36" s="16"/>
      <c r="Z36" s="3" t="s">
        <v>726</v>
      </c>
      <c r="AA36" s="3"/>
      <c r="AB36" s="3" t="s">
        <v>726</v>
      </c>
      <c r="AC36" s="3"/>
      <c r="AD36" s="3" t="s">
        <v>726</v>
      </c>
      <c r="AE36" s="3" t="s">
        <v>753</v>
      </c>
      <c r="AF36" s="3" t="s">
        <v>726</v>
      </c>
      <c r="AG36" s="3"/>
      <c r="AH36" s="3" t="s">
        <v>726</v>
      </c>
      <c r="AI36" s="3"/>
      <c r="AJ36" s="3" t="s">
        <v>726</v>
      </c>
      <c r="AK36" s="3" t="s">
        <v>727</v>
      </c>
      <c r="AL36" s="3" t="s">
        <v>726</v>
      </c>
      <c r="AM36" s="3" t="s">
        <v>733</v>
      </c>
      <c r="AN36" s="3"/>
    </row>
    <row r="37" spans="1:40" s="2" customFormat="1" ht="60" hidden="1">
      <c r="A37" s="7" t="s">
        <v>634</v>
      </c>
      <c r="B37" s="12" t="s">
        <v>593</v>
      </c>
      <c r="C37" s="3" t="s">
        <v>217</v>
      </c>
      <c r="D37" s="3" t="s">
        <v>218</v>
      </c>
      <c r="E37" s="7" t="s">
        <v>219</v>
      </c>
      <c r="F37" s="3" t="s">
        <v>11</v>
      </c>
      <c r="G37" s="7"/>
      <c r="H37" s="7"/>
      <c r="I37" s="7"/>
      <c r="J37" s="7"/>
      <c r="K37" s="7">
        <v>1200</v>
      </c>
      <c r="L37" s="7">
        <v>6</v>
      </c>
      <c r="M37" s="7">
        <v>10</v>
      </c>
      <c r="N37" s="3" t="s">
        <v>523</v>
      </c>
      <c r="O37" s="8">
        <v>948980</v>
      </c>
      <c r="P37" s="8">
        <v>648980</v>
      </c>
      <c r="Q37" s="8">
        <v>948980</v>
      </c>
      <c r="R37" s="14">
        <v>300000</v>
      </c>
      <c r="S37" s="8">
        <f t="shared" si="6"/>
        <v>25</v>
      </c>
      <c r="T37" s="14">
        <f t="shared" si="7"/>
        <v>31.612889628864675</v>
      </c>
      <c r="U37" s="3" t="s">
        <v>220</v>
      </c>
      <c r="V37" s="3" t="s">
        <v>221</v>
      </c>
      <c r="W37" s="3" t="s">
        <v>222</v>
      </c>
      <c r="X37" s="16" t="s">
        <v>726</v>
      </c>
      <c r="Y37" s="16"/>
      <c r="Z37" s="3" t="s">
        <v>726</v>
      </c>
      <c r="AA37" s="3"/>
      <c r="AB37" s="3" t="s">
        <v>726</v>
      </c>
      <c r="AC37" s="3"/>
      <c r="AD37" s="3" t="s">
        <v>726</v>
      </c>
      <c r="AE37" s="3"/>
      <c r="AF37" s="3" t="s">
        <v>726</v>
      </c>
      <c r="AG37" s="3"/>
      <c r="AH37" s="3" t="s">
        <v>726</v>
      </c>
      <c r="AI37" s="3"/>
      <c r="AJ37" s="3" t="s">
        <v>726</v>
      </c>
      <c r="AK37" s="3" t="s">
        <v>727</v>
      </c>
      <c r="AL37" s="3" t="s">
        <v>726</v>
      </c>
      <c r="AM37" s="3" t="s">
        <v>755</v>
      </c>
      <c r="AN37" s="3"/>
    </row>
    <row r="38" spans="1:40" s="2" customFormat="1" ht="60" hidden="1">
      <c r="A38" s="7" t="s">
        <v>635</v>
      </c>
      <c r="B38" s="12" t="s">
        <v>524</v>
      </c>
      <c r="C38" s="3" t="s">
        <v>187</v>
      </c>
      <c r="D38" s="3" t="s">
        <v>189</v>
      </c>
      <c r="E38" s="7" t="s">
        <v>51</v>
      </c>
      <c r="F38" s="3" t="s">
        <v>11</v>
      </c>
      <c r="G38" s="7"/>
      <c r="H38" s="7"/>
      <c r="I38" s="7"/>
      <c r="J38" s="7"/>
      <c r="K38" s="7">
        <v>100</v>
      </c>
      <c r="L38" s="7">
        <v>1</v>
      </c>
      <c r="M38" s="7">
        <v>15</v>
      </c>
      <c r="N38" s="3" t="s">
        <v>188</v>
      </c>
      <c r="O38" s="8">
        <v>95200</v>
      </c>
      <c r="P38" s="8">
        <v>47500</v>
      </c>
      <c r="Q38" s="8">
        <v>82500</v>
      </c>
      <c r="R38" s="14">
        <v>35000</v>
      </c>
      <c r="S38" s="8">
        <f t="shared" si="6"/>
        <v>23.333333333333336</v>
      </c>
      <c r="T38" s="14">
        <f t="shared" si="7"/>
        <v>42.424242424242422</v>
      </c>
      <c r="U38" s="3" t="s">
        <v>190</v>
      </c>
      <c r="V38" s="3" t="s">
        <v>191</v>
      </c>
      <c r="W38" s="3"/>
      <c r="X38" s="16" t="s">
        <v>726</v>
      </c>
      <c r="Y38" s="16"/>
      <c r="Z38" s="3" t="s">
        <v>726</v>
      </c>
      <c r="AA38" s="3"/>
      <c r="AB38" s="3" t="s">
        <v>726</v>
      </c>
      <c r="AC38" s="3"/>
      <c r="AD38" s="3" t="s">
        <v>726</v>
      </c>
      <c r="AE38" s="3" t="s">
        <v>753</v>
      </c>
      <c r="AF38" s="3" t="s">
        <v>726</v>
      </c>
      <c r="AG38" s="3"/>
      <c r="AH38" s="3" t="s">
        <v>726</v>
      </c>
      <c r="AI38" s="3"/>
      <c r="AJ38" s="3" t="s">
        <v>726</v>
      </c>
      <c r="AK38" s="3" t="s">
        <v>727</v>
      </c>
      <c r="AL38" s="3" t="s">
        <v>726</v>
      </c>
      <c r="AM38" s="3" t="s">
        <v>733</v>
      </c>
      <c r="AN38" s="3"/>
    </row>
    <row r="39" spans="1:40" s="2" customFormat="1" ht="60" hidden="1">
      <c r="A39" s="7" t="s">
        <v>636</v>
      </c>
      <c r="B39" s="12" t="s">
        <v>525</v>
      </c>
      <c r="C39" s="3" t="s">
        <v>192</v>
      </c>
      <c r="D39" s="3" t="s">
        <v>189</v>
      </c>
      <c r="E39" s="7" t="s">
        <v>51</v>
      </c>
      <c r="F39" s="3" t="s">
        <v>11</v>
      </c>
      <c r="G39" s="7"/>
      <c r="H39" s="7"/>
      <c r="I39" s="7"/>
      <c r="J39" s="7"/>
      <c r="K39" s="7">
        <v>200</v>
      </c>
      <c r="L39" s="7">
        <v>2</v>
      </c>
      <c r="M39" s="7">
        <v>15</v>
      </c>
      <c r="N39" s="3" t="s">
        <v>193</v>
      </c>
      <c r="O39" s="8">
        <v>190400</v>
      </c>
      <c r="P39" s="8">
        <v>95000</v>
      </c>
      <c r="Q39" s="8">
        <v>165000</v>
      </c>
      <c r="R39" s="14">
        <v>70000</v>
      </c>
      <c r="S39" s="8">
        <f t="shared" si="6"/>
        <v>23.333333333333336</v>
      </c>
      <c r="T39" s="14">
        <f t="shared" si="7"/>
        <v>42.424242424242422</v>
      </c>
      <c r="U39" s="3" t="s">
        <v>190</v>
      </c>
      <c r="V39" s="3" t="s">
        <v>191</v>
      </c>
      <c r="W39" s="3"/>
      <c r="X39" s="16" t="s">
        <v>726</v>
      </c>
      <c r="Y39" s="16"/>
      <c r="Z39" s="3" t="s">
        <v>726</v>
      </c>
      <c r="AA39" s="3"/>
      <c r="AB39" s="3" t="s">
        <v>9</v>
      </c>
      <c r="AC39" s="3"/>
      <c r="AD39" s="3" t="s">
        <v>726</v>
      </c>
      <c r="AE39" s="3" t="s">
        <v>753</v>
      </c>
      <c r="AF39" s="3" t="s">
        <v>726</v>
      </c>
      <c r="AG39" s="3"/>
      <c r="AH39" s="3" t="s">
        <v>726</v>
      </c>
      <c r="AI39" s="3"/>
      <c r="AJ39" s="3" t="s">
        <v>726</v>
      </c>
      <c r="AK39" s="3" t="s">
        <v>727</v>
      </c>
      <c r="AL39" s="3" t="s">
        <v>726</v>
      </c>
      <c r="AM39" s="3" t="s">
        <v>733</v>
      </c>
      <c r="AN39" s="3"/>
    </row>
    <row r="40" spans="1:40" s="2" customFormat="1" ht="60" hidden="1">
      <c r="A40" s="7" t="s">
        <v>637</v>
      </c>
      <c r="B40" s="12" t="s">
        <v>526</v>
      </c>
      <c r="C40" s="3" t="s">
        <v>182</v>
      </c>
      <c r="D40" s="3" t="s">
        <v>183</v>
      </c>
      <c r="E40" s="7" t="s">
        <v>101</v>
      </c>
      <c r="F40" s="3" t="s">
        <v>11</v>
      </c>
      <c r="G40" s="7"/>
      <c r="H40" s="7"/>
      <c r="I40" s="7"/>
      <c r="J40" s="7"/>
      <c r="K40" s="7">
        <v>50</v>
      </c>
      <c r="L40" s="7">
        <v>1</v>
      </c>
      <c r="M40" s="7">
        <v>7</v>
      </c>
      <c r="N40" s="3" t="s">
        <v>527</v>
      </c>
      <c r="O40" s="8">
        <v>33950</v>
      </c>
      <c r="P40" s="8">
        <v>21900</v>
      </c>
      <c r="Q40" s="8">
        <v>30650</v>
      </c>
      <c r="R40" s="14">
        <v>8750</v>
      </c>
      <c r="S40" s="8">
        <f t="shared" si="6"/>
        <v>25</v>
      </c>
      <c r="T40" s="14">
        <f t="shared" si="7"/>
        <v>28.548123980424144</v>
      </c>
      <c r="U40" s="3" t="s">
        <v>184</v>
      </c>
      <c r="V40" s="3" t="s">
        <v>185</v>
      </c>
      <c r="W40" s="3" t="s">
        <v>186</v>
      </c>
      <c r="X40" s="16" t="s">
        <v>726</v>
      </c>
      <c r="Y40" s="16"/>
      <c r="Z40" s="3" t="s">
        <v>726</v>
      </c>
      <c r="AA40" s="3"/>
      <c r="AB40" s="3" t="s">
        <v>9</v>
      </c>
      <c r="AC40" s="3" t="s">
        <v>725</v>
      </c>
      <c r="AD40" s="3" t="s">
        <v>726</v>
      </c>
      <c r="AE40" s="3"/>
      <c r="AF40" s="3" t="s">
        <v>726</v>
      </c>
      <c r="AG40" s="3"/>
      <c r="AH40" s="3" t="s">
        <v>726</v>
      </c>
      <c r="AI40" s="3"/>
      <c r="AJ40" s="3" t="s">
        <v>726</v>
      </c>
      <c r="AK40" s="3" t="s">
        <v>727</v>
      </c>
      <c r="AL40" s="3" t="s">
        <v>726</v>
      </c>
      <c r="AM40" s="3" t="s">
        <v>758</v>
      </c>
      <c r="AN40" s="3"/>
    </row>
    <row r="41" spans="1:40" s="2" customFormat="1" ht="75" hidden="1">
      <c r="A41" s="7" t="s">
        <v>628</v>
      </c>
      <c r="B41" s="12" t="s">
        <v>533</v>
      </c>
      <c r="C41" s="3" t="s">
        <v>528</v>
      </c>
      <c r="D41" s="3" t="s">
        <v>529</v>
      </c>
      <c r="E41" s="7" t="s">
        <v>530</v>
      </c>
      <c r="F41" s="3" t="s">
        <v>11</v>
      </c>
      <c r="G41" s="7"/>
      <c r="H41" s="7"/>
      <c r="I41" s="7"/>
      <c r="J41" s="7"/>
      <c r="K41" s="7">
        <v>90</v>
      </c>
      <c r="L41" s="7">
        <v>2</v>
      </c>
      <c r="M41" s="7">
        <v>9.5</v>
      </c>
      <c r="N41" s="3" t="s">
        <v>531</v>
      </c>
      <c r="O41" s="8">
        <v>106870</v>
      </c>
      <c r="P41" s="8">
        <v>85495</v>
      </c>
      <c r="Q41" s="8">
        <v>137520</v>
      </c>
      <c r="R41" s="14">
        <v>21375</v>
      </c>
      <c r="S41" s="8">
        <f t="shared" si="6"/>
        <v>25</v>
      </c>
      <c r="T41" s="14">
        <f t="shared" si="7"/>
        <v>15.543193717277488</v>
      </c>
      <c r="U41" s="3" t="s">
        <v>532</v>
      </c>
      <c r="V41" s="3" t="s">
        <v>780</v>
      </c>
      <c r="W41" s="3"/>
      <c r="X41" s="16" t="s">
        <v>726</v>
      </c>
      <c r="Y41" s="16"/>
      <c r="Z41" s="3" t="s">
        <v>726</v>
      </c>
      <c r="AA41" s="3"/>
      <c r="AB41" s="3" t="s">
        <v>9</v>
      </c>
      <c r="AC41" s="3" t="s">
        <v>725</v>
      </c>
      <c r="AD41" s="3" t="s">
        <v>726</v>
      </c>
      <c r="AE41" s="3"/>
      <c r="AF41" s="3" t="s">
        <v>726</v>
      </c>
      <c r="AG41" s="3"/>
      <c r="AH41" s="3" t="s">
        <v>726</v>
      </c>
      <c r="AI41" s="3"/>
      <c r="AJ41" s="3" t="s">
        <v>726</v>
      </c>
      <c r="AK41" s="3" t="s">
        <v>727</v>
      </c>
      <c r="AL41" s="3" t="s">
        <v>726</v>
      </c>
      <c r="AM41" s="3" t="s">
        <v>759</v>
      </c>
      <c r="AN41" s="3"/>
    </row>
    <row r="42" spans="1:40" s="2" customFormat="1" ht="75" hidden="1">
      <c r="A42" s="7" t="s">
        <v>629</v>
      </c>
      <c r="B42" s="12" t="s">
        <v>534</v>
      </c>
      <c r="C42" s="3" t="s">
        <v>178</v>
      </c>
      <c r="D42" s="3" t="s">
        <v>179</v>
      </c>
      <c r="E42" s="7" t="s">
        <v>180</v>
      </c>
      <c r="F42" s="3" t="s">
        <v>535</v>
      </c>
      <c r="G42" s="7"/>
      <c r="H42" s="7"/>
      <c r="I42" s="7"/>
      <c r="J42" s="7"/>
      <c r="K42" s="7">
        <v>90</v>
      </c>
      <c r="L42" s="7">
        <v>2</v>
      </c>
      <c r="M42" s="7">
        <v>7</v>
      </c>
      <c r="N42" s="3" t="s">
        <v>536</v>
      </c>
      <c r="O42" s="8">
        <v>50030</v>
      </c>
      <c r="P42" s="8">
        <v>28790</v>
      </c>
      <c r="Q42" s="8">
        <v>44330</v>
      </c>
      <c r="R42" s="14">
        <v>15540</v>
      </c>
      <c r="S42" s="8">
        <f t="shared" si="6"/>
        <v>24.666666666666668</v>
      </c>
      <c r="T42" s="14">
        <f t="shared" si="7"/>
        <v>35.055267313331832</v>
      </c>
      <c r="U42" s="3" t="s">
        <v>181</v>
      </c>
      <c r="V42" s="3"/>
      <c r="W42" s="3"/>
      <c r="X42" s="16" t="s">
        <v>726</v>
      </c>
      <c r="Y42" s="16"/>
      <c r="Z42" s="3" t="s">
        <v>726</v>
      </c>
      <c r="AA42" s="3"/>
      <c r="AB42" s="3" t="s">
        <v>9</v>
      </c>
      <c r="AC42" s="3" t="s">
        <v>760</v>
      </c>
      <c r="AD42" s="3" t="s">
        <v>726</v>
      </c>
      <c r="AE42" s="3"/>
      <c r="AF42" s="3" t="s">
        <v>726</v>
      </c>
      <c r="AG42" s="3"/>
      <c r="AH42" s="3" t="s">
        <v>726</v>
      </c>
      <c r="AI42" s="3"/>
      <c r="AJ42" s="3" t="s">
        <v>726</v>
      </c>
      <c r="AK42" s="3" t="s">
        <v>727</v>
      </c>
      <c r="AL42" s="3" t="s">
        <v>726</v>
      </c>
      <c r="AM42" s="3" t="s">
        <v>761</v>
      </c>
      <c r="AN42" s="3"/>
    </row>
    <row r="43" spans="1:40" s="2" customFormat="1" ht="60" hidden="1">
      <c r="A43" s="7" t="s">
        <v>630</v>
      </c>
      <c r="B43" s="12" t="s">
        <v>537</v>
      </c>
      <c r="C43" s="3" t="s">
        <v>203</v>
      </c>
      <c r="D43" s="3" t="s">
        <v>204</v>
      </c>
      <c r="E43" s="7" t="s">
        <v>96</v>
      </c>
      <c r="F43" s="3" t="s">
        <v>11</v>
      </c>
      <c r="G43" s="7"/>
      <c r="H43" s="7"/>
      <c r="I43" s="7"/>
      <c r="J43" s="7"/>
      <c r="K43" s="7">
        <v>50</v>
      </c>
      <c r="L43" s="7">
        <v>1</v>
      </c>
      <c r="M43" s="7">
        <v>9</v>
      </c>
      <c r="N43" s="3" t="s">
        <v>538</v>
      </c>
      <c r="O43" s="8">
        <v>31700</v>
      </c>
      <c r="P43" s="8">
        <v>20000</v>
      </c>
      <c r="Q43" s="8">
        <v>29000</v>
      </c>
      <c r="R43" s="14">
        <v>9000</v>
      </c>
      <c r="S43" s="8">
        <f t="shared" si="6"/>
        <v>20</v>
      </c>
      <c r="T43" s="14">
        <f t="shared" si="7"/>
        <v>31.03448275862069</v>
      </c>
      <c r="U43" s="3" t="s">
        <v>205</v>
      </c>
      <c r="V43" s="3" t="s">
        <v>206</v>
      </c>
      <c r="W43" s="3" t="s">
        <v>19</v>
      </c>
      <c r="X43" s="16" t="s">
        <v>726</v>
      </c>
      <c r="Y43" s="16"/>
      <c r="Z43" s="3" t="s">
        <v>726</v>
      </c>
      <c r="AA43" s="3"/>
      <c r="AB43" s="3" t="s">
        <v>726</v>
      </c>
      <c r="AC43" s="3"/>
      <c r="AD43" s="3" t="s">
        <v>726</v>
      </c>
      <c r="AE43" s="3"/>
      <c r="AF43" s="3" t="s">
        <v>726</v>
      </c>
      <c r="AG43" s="3"/>
      <c r="AH43" s="3" t="s">
        <v>726</v>
      </c>
      <c r="AI43" s="3"/>
      <c r="AJ43" s="3" t="s">
        <v>726</v>
      </c>
      <c r="AK43" s="3" t="s">
        <v>727</v>
      </c>
      <c r="AL43" s="3" t="s">
        <v>726</v>
      </c>
      <c r="AM43" s="3" t="s">
        <v>762</v>
      </c>
      <c r="AN43" s="3"/>
    </row>
    <row r="44" spans="1:40" s="2" customFormat="1" ht="75" hidden="1">
      <c r="A44" s="7" t="s">
        <v>631</v>
      </c>
      <c r="B44" s="12" t="s">
        <v>474</v>
      </c>
      <c r="C44" s="3" t="s">
        <v>194</v>
      </c>
      <c r="D44" s="3" t="s">
        <v>195</v>
      </c>
      <c r="E44" s="7" t="s">
        <v>196</v>
      </c>
      <c r="F44" s="3" t="s">
        <v>11</v>
      </c>
      <c r="G44" s="7"/>
      <c r="H44" s="7"/>
      <c r="I44" s="7"/>
      <c r="J44" s="7"/>
      <c r="K44" s="7">
        <v>36</v>
      </c>
      <c r="L44" s="7">
        <v>1</v>
      </c>
      <c r="M44" s="7">
        <v>11</v>
      </c>
      <c r="N44" s="3" t="s">
        <v>352</v>
      </c>
      <c r="O44" s="8">
        <v>39674</v>
      </c>
      <c r="P44" s="8">
        <v>28774</v>
      </c>
      <c r="Q44" s="8">
        <v>38674</v>
      </c>
      <c r="R44" s="14">
        <v>9900</v>
      </c>
      <c r="S44" s="8">
        <f t="shared" si="6"/>
        <v>25</v>
      </c>
      <c r="T44" s="14">
        <f t="shared" si="7"/>
        <v>25.59859337022289</v>
      </c>
      <c r="U44" s="3" t="s">
        <v>197</v>
      </c>
      <c r="V44" s="3"/>
      <c r="W44" s="3"/>
      <c r="X44" s="16" t="s">
        <v>726</v>
      </c>
      <c r="Y44" s="16"/>
      <c r="Z44" s="3" t="s">
        <v>726</v>
      </c>
      <c r="AA44" s="3"/>
      <c r="AB44" s="3" t="s">
        <v>726</v>
      </c>
      <c r="AC44" s="3"/>
      <c r="AD44" s="3" t="s">
        <v>726</v>
      </c>
      <c r="AE44" s="3" t="s">
        <v>753</v>
      </c>
      <c r="AF44" s="3" t="s">
        <v>726</v>
      </c>
      <c r="AG44" s="3"/>
      <c r="AH44" s="3" t="s">
        <v>726</v>
      </c>
      <c r="AI44" s="3"/>
      <c r="AJ44" s="3" t="s">
        <v>726</v>
      </c>
      <c r="AK44" s="3" t="s">
        <v>727</v>
      </c>
      <c r="AL44" s="3" t="s">
        <v>726</v>
      </c>
      <c r="AM44" s="3" t="s">
        <v>763</v>
      </c>
      <c r="AN44" s="3"/>
    </row>
    <row r="45" spans="1:40" s="2" customFormat="1" ht="60" hidden="1">
      <c r="A45" s="7" t="s">
        <v>638</v>
      </c>
      <c r="B45" s="12" t="s">
        <v>482</v>
      </c>
      <c r="C45" s="3" t="s">
        <v>483</v>
      </c>
      <c r="D45" s="3" t="s">
        <v>484</v>
      </c>
      <c r="E45" s="7" t="s">
        <v>485</v>
      </c>
      <c r="F45" s="3" t="s">
        <v>11</v>
      </c>
      <c r="G45" s="7">
        <v>40</v>
      </c>
      <c r="H45" s="7">
        <v>2</v>
      </c>
      <c r="I45" s="7">
        <v>5</v>
      </c>
      <c r="J45" s="12">
        <v>10</v>
      </c>
      <c r="K45" s="7"/>
      <c r="L45" s="7"/>
      <c r="M45" s="7"/>
      <c r="N45" s="3" t="s">
        <v>486</v>
      </c>
      <c r="O45" s="8">
        <v>27374.400000000001</v>
      </c>
      <c r="P45" s="8">
        <v>8834.4</v>
      </c>
      <c r="Q45" s="8">
        <v>12834.4</v>
      </c>
      <c r="R45" s="14">
        <v>4000</v>
      </c>
      <c r="S45" s="28">
        <f>(R45/J45)/G45</f>
        <v>10</v>
      </c>
      <c r="T45" s="14">
        <f t="shared" si="7"/>
        <v>31.166240728043384</v>
      </c>
      <c r="U45" s="3" t="s">
        <v>487</v>
      </c>
      <c r="V45" s="3" t="s">
        <v>488</v>
      </c>
      <c r="W45" s="3"/>
      <c r="X45" s="16" t="s">
        <v>726</v>
      </c>
      <c r="Y45" s="16"/>
      <c r="Z45" s="3" t="s">
        <v>726</v>
      </c>
      <c r="AA45" s="3"/>
      <c r="AB45" s="3" t="s">
        <v>9</v>
      </c>
      <c r="AC45" s="3" t="s">
        <v>725</v>
      </c>
      <c r="AD45" s="3" t="s">
        <v>726</v>
      </c>
      <c r="AE45" s="3"/>
      <c r="AF45" s="3" t="s">
        <v>9</v>
      </c>
      <c r="AG45" s="3"/>
      <c r="AH45" s="3" t="s">
        <v>726</v>
      </c>
      <c r="AI45" s="3"/>
      <c r="AJ45" s="3" t="s">
        <v>726</v>
      </c>
      <c r="AK45" s="3" t="s">
        <v>727</v>
      </c>
      <c r="AL45" s="3" t="s">
        <v>726</v>
      </c>
      <c r="AM45" s="3" t="s">
        <v>764</v>
      </c>
      <c r="AN45" s="3"/>
    </row>
    <row r="46" spans="1:40" s="2" customFormat="1" ht="60" hidden="1">
      <c r="A46" s="7" t="s">
        <v>639</v>
      </c>
      <c r="B46" s="12" t="s">
        <v>475</v>
      </c>
      <c r="C46" s="3" t="s">
        <v>476</v>
      </c>
      <c r="D46" s="3" t="s">
        <v>477</v>
      </c>
      <c r="E46" s="7" t="s">
        <v>478</v>
      </c>
      <c r="F46" s="3" t="s">
        <v>11</v>
      </c>
      <c r="G46" s="7"/>
      <c r="H46" s="7"/>
      <c r="I46" s="7"/>
      <c r="J46" s="7"/>
      <c r="K46" s="7">
        <v>240</v>
      </c>
      <c r="L46" s="7">
        <v>3</v>
      </c>
      <c r="M46" s="7">
        <v>14</v>
      </c>
      <c r="N46" s="3" t="s">
        <v>479</v>
      </c>
      <c r="O46" s="8">
        <v>194016</v>
      </c>
      <c r="P46" s="8">
        <v>174016</v>
      </c>
      <c r="Q46" s="8">
        <v>194016</v>
      </c>
      <c r="R46" s="14">
        <v>20000</v>
      </c>
      <c r="S46" s="8">
        <f t="shared" ref="S46:S54" si="8">R46/(M46)/K46</f>
        <v>5.9523809523809526</v>
      </c>
      <c r="T46" s="14">
        <f t="shared" si="7"/>
        <v>10.308428170872505</v>
      </c>
      <c r="U46" s="3" t="s">
        <v>480</v>
      </c>
      <c r="V46" s="3" t="s">
        <v>481</v>
      </c>
      <c r="W46" s="3"/>
      <c r="X46" s="16" t="s">
        <v>726</v>
      </c>
      <c r="Y46" s="16"/>
      <c r="Z46" s="3" t="s">
        <v>726</v>
      </c>
      <c r="AA46" s="3"/>
      <c r="AB46" s="3" t="s">
        <v>9</v>
      </c>
      <c r="AC46" s="3" t="s">
        <v>725</v>
      </c>
      <c r="AD46" s="3" t="s">
        <v>726</v>
      </c>
      <c r="AE46" s="3" t="s">
        <v>753</v>
      </c>
      <c r="AF46" s="3" t="s">
        <v>726</v>
      </c>
      <c r="AG46" s="3"/>
      <c r="AH46" s="3" t="s">
        <v>726</v>
      </c>
      <c r="AI46" s="3"/>
      <c r="AJ46" s="3" t="s">
        <v>726</v>
      </c>
      <c r="AK46" s="3" t="s">
        <v>727</v>
      </c>
      <c r="AL46" s="3" t="s">
        <v>726</v>
      </c>
      <c r="AM46" s="3" t="s">
        <v>733</v>
      </c>
      <c r="AN46" s="3"/>
    </row>
    <row r="47" spans="1:40" s="2" customFormat="1" ht="75" hidden="1">
      <c r="A47" s="7" t="s">
        <v>632</v>
      </c>
      <c r="B47" s="12" t="s">
        <v>489</v>
      </c>
      <c r="C47" s="3" t="s">
        <v>490</v>
      </c>
      <c r="D47" s="3" t="s">
        <v>328</v>
      </c>
      <c r="E47" s="7" t="s">
        <v>329</v>
      </c>
      <c r="F47" s="3" t="s">
        <v>11</v>
      </c>
      <c r="G47" s="7"/>
      <c r="H47" s="7"/>
      <c r="I47" s="7"/>
      <c r="J47" s="7"/>
      <c r="K47" s="7">
        <v>42</v>
      </c>
      <c r="L47" s="7">
        <v>1</v>
      </c>
      <c r="M47" s="7">
        <v>13</v>
      </c>
      <c r="N47" s="3" t="s">
        <v>491</v>
      </c>
      <c r="O47" s="8">
        <v>39211</v>
      </c>
      <c r="P47" s="8">
        <v>23671</v>
      </c>
      <c r="Q47" s="8">
        <v>38611</v>
      </c>
      <c r="R47" s="14">
        <v>14940</v>
      </c>
      <c r="S47" s="8">
        <f t="shared" si="8"/>
        <v>27.362637362637365</v>
      </c>
      <c r="T47" s="14">
        <f t="shared" si="7"/>
        <v>38.69363652845044</v>
      </c>
      <c r="U47" s="3" t="s">
        <v>330</v>
      </c>
      <c r="V47" s="3" t="s">
        <v>331</v>
      </c>
      <c r="W47" s="3" t="s">
        <v>156</v>
      </c>
      <c r="X47" s="16" t="s">
        <v>726</v>
      </c>
      <c r="Y47" s="16"/>
      <c r="Z47" s="3" t="s">
        <v>726</v>
      </c>
      <c r="AA47" s="3"/>
      <c r="AB47" s="3" t="s">
        <v>726</v>
      </c>
      <c r="AC47" s="3"/>
      <c r="AD47" s="3" t="s">
        <v>726</v>
      </c>
      <c r="AE47" s="3"/>
      <c r="AF47" s="3" t="s">
        <v>726</v>
      </c>
      <c r="AG47" s="3"/>
      <c r="AH47" s="3" t="s">
        <v>726</v>
      </c>
      <c r="AI47" s="3"/>
      <c r="AJ47" s="3" t="s">
        <v>726</v>
      </c>
      <c r="AK47" s="3" t="s">
        <v>727</v>
      </c>
      <c r="AL47" s="3" t="s">
        <v>726</v>
      </c>
      <c r="AM47" s="3" t="s">
        <v>765</v>
      </c>
      <c r="AN47" s="3" t="s">
        <v>553</v>
      </c>
    </row>
    <row r="48" spans="1:40" s="2" customFormat="1" ht="75" hidden="1">
      <c r="A48" s="7" t="s">
        <v>640</v>
      </c>
      <c r="B48" s="12" t="s">
        <v>492</v>
      </c>
      <c r="C48" s="3" t="s">
        <v>198</v>
      </c>
      <c r="D48" s="3" t="s">
        <v>199</v>
      </c>
      <c r="E48" s="7" t="s">
        <v>200</v>
      </c>
      <c r="F48" s="3" t="s">
        <v>11</v>
      </c>
      <c r="G48" s="7"/>
      <c r="H48" s="7"/>
      <c r="I48" s="7"/>
      <c r="J48" s="7"/>
      <c r="K48" s="7">
        <v>50</v>
      </c>
      <c r="L48" s="7">
        <v>1</v>
      </c>
      <c r="M48" s="7">
        <v>15</v>
      </c>
      <c r="N48" s="3" t="s">
        <v>494</v>
      </c>
      <c r="O48" s="8">
        <v>91006</v>
      </c>
      <c r="P48" s="8">
        <v>72220</v>
      </c>
      <c r="Q48" s="8">
        <v>86470</v>
      </c>
      <c r="R48" s="14">
        <v>14250</v>
      </c>
      <c r="S48" s="8">
        <f t="shared" si="8"/>
        <v>19</v>
      </c>
      <c r="T48" s="14">
        <f t="shared" si="7"/>
        <v>16.479703943564243</v>
      </c>
      <c r="U48" s="3" t="s">
        <v>201</v>
      </c>
      <c r="V48" s="3" t="s">
        <v>202</v>
      </c>
      <c r="W48" s="3"/>
      <c r="X48" s="16" t="s">
        <v>726</v>
      </c>
      <c r="Y48" s="16"/>
      <c r="Z48" s="3" t="s">
        <v>726</v>
      </c>
      <c r="AA48" s="3"/>
      <c r="AB48" s="3" t="s">
        <v>9</v>
      </c>
      <c r="AC48" s="3" t="s">
        <v>725</v>
      </c>
      <c r="AD48" s="3" t="s">
        <v>726</v>
      </c>
      <c r="AE48" s="3"/>
      <c r="AF48" s="3" t="s">
        <v>726</v>
      </c>
      <c r="AG48" s="3"/>
      <c r="AH48" s="3" t="s">
        <v>726</v>
      </c>
      <c r="AI48" s="3"/>
      <c r="AJ48" s="3" t="s">
        <v>726</v>
      </c>
      <c r="AK48" s="3" t="s">
        <v>727</v>
      </c>
      <c r="AL48" s="3" t="s">
        <v>726</v>
      </c>
      <c r="AM48" s="3" t="s">
        <v>766</v>
      </c>
      <c r="AN48" s="3"/>
    </row>
    <row r="49" spans="1:40" s="2" customFormat="1" ht="60" hidden="1">
      <c r="A49" s="7" t="s">
        <v>641</v>
      </c>
      <c r="B49" s="12" t="s">
        <v>493</v>
      </c>
      <c r="C49" s="3" t="s">
        <v>85</v>
      </c>
      <c r="D49" s="3" t="s">
        <v>86</v>
      </c>
      <c r="E49" s="7" t="s">
        <v>71</v>
      </c>
      <c r="F49" s="3" t="s">
        <v>11</v>
      </c>
      <c r="G49" s="7"/>
      <c r="H49" s="7"/>
      <c r="I49" s="7"/>
      <c r="J49" s="7"/>
      <c r="K49" s="7">
        <v>50</v>
      </c>
      <c r="L49" s="7">
        <v>1</v>
      </c>
      <c r="M49" s="7">
        <v>15</v>
      </c>
      <c r="N49" s="3" t="s">
        <v>494</v>
      </c>
      <c r="O49" s="8">
        <v>103077.2</v>
      </c>
      <c r="P49" s="8">
        <v>86037.2</v>
      </c>
      <c r="Q49" s="8">
        <v>101037.2</v>
      </c>
      <c r="R49" s="14">
        <v>15000</v>
      </c>
      <c r="S49" s="8">
        <f t="shared" si="8"/>
        <v>20</v>
      </c>
      <c r="T49" s="14">
        <f t="shared" si="7"/>
        <v>14.846017110529587</v>
      </c>
      <c r="U49" s="3" t="s">
        <v>87</v>
      </c>
      <c r="V49" s="3" t="s">
        <v>88</v>
      </c>
      <c r="W49" s="3"/>
      <c r="X49" s="16" t="s">
        <v>726</v>
      </c>
      <c r="Y49" s="16"/>
      <c r="Z49" s="3" t="s">
        <v>726</v>
      </c>
      <c r="AA49" s="3"/>
      <c r="AB49" s="3" t="s">
        <v>9</v>
      </c>
      <c r="AC49" s="3" t="s">
        <v>725</v>
      </c>
      <c r="AD49" s="3" t="s">
        <v>726</v>
      </c>
      <c r="AE49" s="3"/>
      <c r="AF49" s="3" t="s">
        <v>726</v>
      </c>
      <c r="AG49" s="3"/>
      <c r="AH49" s="3" t="s">
        <v>726</v>
      </c>
      <c r="AI49" s="3"/>
      <c r="AJ49" s="3" t="s">
        <v>726</v>
      </c>
      <c r="AK49" s="3" t="s">
        <v>727</v>
      </c>
      <c r="AL49" s="3" t="s">
        <v>726</v>
      </c>
      <c r="AM49" s="3" t="s">
        <v>767</v>
      </c>
      <c r="AN49" s="3"/>
    </row>
    <row r="50" spans="1:40" s="2" customFormat="1" ht="75" hidden="1">
      <c r="A50" s="7" t="s">
        <v>642</v>
      </c>
      <c r="B50" s="12" t="s">
        <v>784</v>
      </c>
      <c r="C50" s="3" t="s">
        <v>273</v>
      </c>
      <c r="D50" s="3" t="s">
        <v>274</v>
      </c>
      <c r="E50" s="7" t="s">
        <v>275</v>
      </c>
      <c r="F50" s="3" t="s">
        <v>11</v>
      </c>
      <c r="G50" s="7"/>
      <c r="H50" s="7"/>
      <c r="I50" s="7"/>
      <c r="J50" s="7"/>
      <c r="K50" s="7">
        <v>37</v>
      </c>
      <c r="L50" s="7">
        <v>1</v>
      </c>
      <c r="M50" s="7">
        <v>8</v>
      </c>
      <c r="N50" s="3" t="s">
        <v>495</v>
      </c>
      <c r="O50" s="8">
        <v>36002</v>
      </c>
      <c r="P50" s="8">
        <v>28177</v>
      </c>
      <c r="Q50" s="8">
        <v>34922</v>
      </c>
      <c r="R50" s="14">
        <v>6475</v>
      </c>
      <c r="S50" s="8">
        <f t="shared" si="8"/>
        <v>21.875</v>
      </c>
      <c r="T50" s="14">
        <f t="shared" si="7"/>
        <v>18.541320657465207</v>
      </c>
      <c r="U50" s="3" t="s">
        <v>276</v>
      </c>
      <c r="V50" s="3" t="s">
        <v>277</v>
      </c>
      <c r="W50" s="3" t="s">
        <v>278</v>
      </c>
      <c r="X50" s="16" t="s">
        <v>726</v>
      </c>
      <c r="Y50" s="16"/>
      <c r="Z50" s="3" t="s">
        <v>726</v>
      </c>
      <c r="AA50" s="3"/>
      <c r="AB50" s="3" t="s">
        <v>726</v>
      </c>
      <c r="AC50" s="3"/>
      <c r="AD50" s="3" t="s">
        <v>726</v>
      </c>
      <c r="AE50" s="3"/>
      <c r="AF50" s="3" t="s">
        <v>726</v>
      </c>
      <c r="AG50" s="3"/>
      <c r="AH50" s="3" t="s">
        <v>726</v>
      </c>
      <c r="AI50" s="3"/>
      <c r="AJ50" s="3" t="s">
        <v>726</v>
      </c>
      <c r="AK50" s="3" t="s">
        <v>736</v>
      </c>
      <c r="AL50" s="3" t="s">
        <v>726</v>
      </c>
      <c r="AM50" s="3" t="s">
        <v>768</v>
      </c>
      <c r="AN50" s="3"/>
    </row>
    <row r="51" spans="1:40" s="2" customFormat="1" ht="75" hidden="1">
      <c r="A51" s="7" t="s">
        <v>643</v>
      </c>
      <c r="B51" s="12" t="s">
        <v>497</v>
      </c>
      <c r="C51" s="3" t="s">
        <v>146</v>
      </c>
      <c r="D51" s="3" t="s">
        <v>147</v>
      </c>
      <c r="E51" s="7" t="s">
        <v>148</v>
      </c>
      <c r="F51" s="3" t="s">
        <v>11</v>
      </c>
      <c r="G51" s="7"/>
      <c r="H51" s="7"/>
      <c r="I51" s="7"/>
      <c r="J51" s="7"/>
      <c r="K51" s="7">
        <v>120</v>
      </c>
      <c r="L51" s="7">
        <v>2</v>
      </c>
      <c r="M51" s="7">
        <v>14</v>
      </c>
      <c r="N51" s="3" t="s">
        <v>496</v>
      </c>
      <c r="O51" s="8">
        <v>134700</v>
      </c>
      <c r="P51" s="8">
        <v>97200</v>
      </c>
      <c r="Q51" s="8">
        <v>134700</v>
      </c>
      <c r="R51" s="14">
        <v>37500</v>
      </c>
      <c r="S51" s="8">
        <f t="shared" si="8"/>
        <v>22.321428571428569</v>
      </c>
      <c r="T51" s="14">
        <f t="shared" si="7"/>
        <v>27.839643652561247</v>
      </c>
      <c r="U51" s="3" t="s">
        <v>149</v>
      </c>
      <c r="V51" s="3" t="s">
        <v>150</v>
      </c>
      <c r="W51" s="3"/>
      <c r="X51" s="16" t="s">
        <v>726</v>
      </c>
      <c r="Y51" s="16"/>
      <c r="Z51" s="3" t="s">
        <v>726</v>
      </c>
      <c r="AA51" s="3"/>
      <c r="AB51" s="3" t="s">
        <v>9</v>
      </c>
      <c r="AC51" s="3" t="s">
        <v>725</v>
      </c>
      <c r="AD51" s="3" t="s">
        <v>726</v>
      </c>
      <c r="AE51" s="3"/>
      <c r="AF51" s="3" t="s">
        <v>726</v>
      </c>
      <c r="AG51" s="3"/>
      <c r="AH51" s="3" t="s">
        <v>726</v>
      </c>
      <c r="AI51" s="3"/>
      <c r="AJ51" s="3" t="s">
        <v>726</v>
      </c>
      <c r="AK51" s="3" t="s">
        <v>727</v>
      </c>
      <c r="AL51" s="3" t="s">
        <v>726</v>
      </c>
      <c r="AM51" s="3" t="s">
        <v>769</v>
      </c>
      <c r="AN51" s="3"/>
    </row>
    <row r="52" spans="1:40" s="2" customFormat="1" ht="60" hidden="1">
      <c r="A52" s="7" t="s">
        <v>644</v>
      </c>
      <c r="B52" s="12" t="s">
        <v>499</v>
      </c>
      <c r="C52" s="3" t="s">
        <v>498</v>
      </c>
      <c r="D52" s="3" t="s">
        <v>173</v>
      </c>
      <c r="E52" s="7" t="s">
        <v>13</v>
      </c>
      <c r="F52" s="3" t="s">
        <v>11</v>
      </c>
      <c r="G52" s="7"/>
      <c r="H52" s="7"/>
      <c r="I52" s="7"/>
      <c r="J52" s="7"/>
      <c r="K52" s="7">
        <v>20</v>
      </c>
      <c r="L52" s="7">
        <v>1</v>
      </c>
      <c r="M52" s="7">
        <v>8</v>
      </c>
      <c r="N52" s="3" t="s">
        <v>698</v>
      </c>
      <c r="O52" s="8">
        <v>15400</v>
      </c>
      <c r="P52" s="8">
        <v>11400</v>
      </c>
      <c r="Q52" s="8">
        <v>14400</v>
      </c>
      <c r="R52" s="14">
        <v>4000</v>
      </c>
      <c r="S52" s="8">
        <f t="shared" si="8"/>
        <v>25</v>
      </c>
      <c r="T52" s="14">
        <f t="shared" si="7"/>
        <v>27.777777777777779</v>
      </c>
      <c r="U52" s="3" t="s">
        <v>174</v>
      </c>
      <c r="V52" s="3" t="s">
        <v>175</v>
      </c>
      <c r="W52" s="3"/>
      <c r="X52" s="16" t="s">
        <v>726</v>
      </c>
      <c r="Y52" s="16"/>
      <c r="Z52" s="3" t="s">
        <v>726</v>
      </c>
      <c r="AA52" s="3"/>
      <c r="AB52" s="3" t="s">
        <v>726</v>
      </c>
      <c r="AC52" s="3"/>
      <c r="AD52" s="3" t="s">
        <v>726</v>
      </c>
      <c r="AE52" s="3"/>
      <c r="AF52" s="3" t="s">
        <v>726</v>
      </c>
      <c r="AG52" s="3"/>
      <c r="AH52" s="3" t="s">
        <v>726</v>
      </c>
      <c r="AI52" s="3"/>
      <c r="AJ52" s="3" t="s">
        <v>726</v>
      </c>
      <c r="AK52" s="3" t="s">
        <v>736</v>
      </c>
      <c r="AL52" s="3" t="s">
        <v>726</v>
      </c>
      <c r="AM52" s="3" t="s">
        <v>770</v>
      </c>
      <c r="AN52" s="3"/>
    </row>
    <row r="53" spans="1:40" s="2" customFormat="1" ht="60" hidden="1">
      <c r="A53" s="7" t="s">
        <v>645</v>
      </c>
      <c r="B53" s="12" t="s">
        <v>500</v>
      </c>
      <c r="C53" s="3" t="s">
        <v>238</v>
      </c>
      <c r="D53" s="3" t="s">
        <v>229</v>
      </c>
      <c r="E53" s="7" t="s">
        <v>230</v>
      </c>
      <c r="F53" s="3" t="s">
        <v>11</v>
      </c>
      <c r="G53" s="7"/>
      <c r="H53" s="7"/>
      <c r="I53" s="7"/>
      <c r="J53" s="7"/>
      <c r="K53" s="7">
        <v>92</v>
      </c>
      <c r="L53" s="7">
        <v>1</v>
      </c>
      <c r="M53" s="7">
        <v>16</v>
      </c>
      <c r="N53" s="3" t="s">
        <v>501</v>
      </c>
      <c r="O53" s="8">
        <v>120660</v>
      </c>
      <c r="P53" s="8">
        <v>74731</v>
      </c>
      <c r="Q53" s="8">
        <v>103500</v>
      </c>
      <c r="R53" s="14">
        <v>28769</v>
      </c>
      <c r="S53" s="8">
        <f t="shared" si="8"/>
        <v>19.544157608695652</v>
      </c>
      <c r="T53" s="14">
        <f t="shared" si="7"/>
        <v>27.796135265700482</v>
      </c>
      <c r="U53" s="3" t="s">
        <v>231</v>
      </c>
      <c r="V53" s="3" t="s">
        <v>232</v>
      </c>
      <c r="W53" s="3"/>
      <c r="X53" s="16" t="s">
        <v>726</v>
      </c>
      <c r="Y53" s="16"/>
      <c r="Z53" s="3" t="s">
        <v>726</v>
      </c>
      <c r="AA53" s="3"/>
      <c r="AB53" s="3" t="s">
        <v>726</v>
      </c>
      <c r="AC53" s="3"/>
      <c r="AD53" s="3" t="s">
        <v>726</v>
      </c>
      <c r="AE53" s="3" t="s">
        <v>753</v>
      </c>
      <c r="AF53" s="3" t="s">
        <v>726</v>
      </c>
      <c r="AG53" s="3"/>
      <c r="AH53" s="3" t="s">
        <v>726</v>
      </c>
      <c r="AI53" s="3"/>
      <c r="AJ53" s="3" t="s">
        <v>726</v>
      </c>
      <c r="AK53" s="3" t="s">
        <v>727</v>
      </c>
      <c r="AL53" s="3" t="s">
        <v>726</v>
      </c>
      <c r="AM53" s="3" t="s">
        <v>733</v>
      </c>
      <c r="AN53" s="3"/>
    </row>
    <row r="54" spans="1:40" s="2" customFormat="1" ht="60" hidden="1">
      <c r="A54" s="7" t="s">
        <v>646</v>
      </c>
      <c r="B54" s="12" t="s">
        <v>502</v>
      </c>
      <c r="C54" s="3" t="s">
        <v>228</v>
      </c>
      <c r="D54" s="3" t="s">
        <v>229</v>
      </c>
      <c r="E54" s="7" t="s">
        <v>230</v>
      </c>
      <c r="F54" s="3" t="s">
        <v>11</v>
      </c>
      <c r="G54" s="7"/>
      <c r="H54" s="7"/>
      <c r="I54" s="7"/>
      <c r="J54" s="7"/>
      <c r="K54" s="7">
        <v>62</v>
      </c>
      <c r="L54" s="7">
        <v>1</v>
      </c>
      <c r="M54" s="7">
        <v>8</v>
      </c>
      <c r="N54" s="3" t="s">
        <v>503</v>
      </c>
      <c r="O54" s="8">
        <v>53588</v>
      </c>
      <c r="P54" s="8">
        <v>34600</v>
      </c>
      <c r="Q54" s="8">
        <v>46100</v>
      </c>
      <c r="R54" s="14">
        <v>11500</v>
      </c>
      <c r="S54" s="8">
        <f t="shared" si="8"/>
        <v>23.18548387096774</v>
      </c>
      <c r="T54" s="14">
        <f t="shared" si="7"/>
        <v>24.945770065075923</v>
      </c>
      <c r="U54" s="3" t="s">
        <v>231</v>
      </c>
      <c r="V54" s="3" t="s">
        <v>232</v>
      </c>
      <c r="W54" s="3"/>
      <c r="X54" s="16" t="s">
        <v>726</v>
      </c>
      <c r="Y54" s="16"/>
      <c r="Z54" s="3" t="s">
        <v>726</v>
      </c>
      <c r="AA54" s="3"/>
      <c r="AB54" s="3" t="s">
        <v>726</v>
      </c>
      <c r="AC54" s="3"/>
      <c r="AD54" s="3" t="s">
        <v>726</v>
      </c>
      <c r="AE54" s="3" t="s">
        <v>753</v>
      </c>
      <c r="AF54" s="3" t="s">
        <v>726</v>
      </c>
      <c r="AG54" s="3"/>
      <c r="AH54" s="3" t="s">
        <v>726</v>
      </c>
      <c r="AI54" s="3"/>
      <c r="AJ54" s="3" t="s">
        <v>726</v>
      </c>
      <c r="AK54" s="3" t="s">
        <v>727</v>
      </c>
      <c r="AL54" s="3" t="s">
        <v>726</v>
      </c>
      <c r="AM54" s="3" t="s">
        <v>733</v>
      </c>
      <c r="AN54" s="3"/>
    </row>
    <row r="55" spans="1:40" s="2" customFormat="1" ht="60" hidden="1">
      <c r="A55" s="7" t="s">
        <v>647</v>
      </c>
      <c r="B55" s="12" t="s">
        <v>504</v>
      </c>
      <c r="C55" s="3" t="s">
        <v>155</v>
      </c>
      <c r="D55" s="3" t="s">
        <v>505</v>
      </c>
      <c r="E55" s="7" t="s">
        <v>157</v>
      </c>
      <c r="F55" s="3" t="s">
        <v>11</v>
      </c>
      <c r="G55" s="7">
        <v>30</v>
      </c>
      <c r="H55" s="7">
        <v>1</v>
      </c>
      <c r="I55" s="7">
        <v>5</v>
      </c>
      <c r="J55" s="12">
        <v>5</v>
      </c>
      <c r="K55" s="7"/>
      <c r="L55" s="7"/>
      <c r="M55" s="7"/>
      <c r="N55" s="3" t="s">
        <v>506</v>
      </c>
      <c r="O55" s="8">
        <v>5040</v>
      </c>
      <c r="P55" s="8">
        <v>3040</v>
      </c>
      <c r="Q55" s="8">
        <v>4540</v>
      </c>
      <c r="R55" s="14">
        <v>1500</v>
      </c>
      <c r="S55" s="14">
        <f>(R55/J55)/G55</f>
        <v>10</v>
      </c>
      <c r="T55" s="14">
        <f t="shared" si="7"/>
        <v>33.039647577092509</v>
      </c>
      <c r="U55" s="3" t="s">
        <v>158</v>
      </c>
      <c r="V55" s="3" t="s">
        <v>159</v>
      </c>
      <c r="W55" s="3" t="s">
        <v>156</v>
      </c>
      <c r="X55" s="16" t="s">
        <v>726</v>
      </c>
      <c r="Y55" s="16"/>
      <c r="Z55" s="3" t="s">
        <v>726</v>
      </c>
      <c r="AA55" s="3"/>
      <c r="AB55" s="3" t="s">
        <v>726</v>
      </c>
      <c r="AC55" s="3"/>
      <c r="AD55" s="3" t="s">
        <v>726</v>
      </c>
      <c r="AE55" s="3"/>
      <c r="AF55" s="3" t="s">
        <v>726</v>
      </c>
      <c r="AG55" s="3"/>
      <c r="AH55" s="3" t="s">
        <v>726</v>
      </c>
      <c r="AI55" s="3"/>
      <c r="AJ55" s="3" t="s">
        <v>726</v>
      </c>
      <c r="AK55" s="3" t="s">
        <v>727</v>
      </c>
      <c r="AL55" s="3" t="s">
        <v>726</v>
      </c>
      <c r="AM55" s="3" t="s">
        <v>771</v>
      </c>
      <c r="AN55" s="3"/>
    </row>
    <row r="56" spans="1:40" s="25" customFormat="1" ht="60" hidden="1">
      <c r="A56" s="19" t="s">
        <v>648</v>
      </c>
      <c r="B56" s="27" t="s">
        <v>508</v>
      </c>
      <c r="C56" s="20" t="s">
        <v>507</v>
      </c>
      <c r="D56" s="20" t="s">
        <v>359</v>
      </c>
      <c r="E56" s="19" t="s">
        <v>329</v>
      </c>
      <c r="F56" s="20" t="s">
        <v>11</v>
      </c>
      <c r="G56" s="19">
        <v>90</v>
      </c>
      <c r="H56" s="19">
        <v>1</v>
      </c>
      <c r="I56" s="19">
        <v>10</v>
      </c>
      <c r="J56" s="21">
        <v>10</v>
      </c>
      <c r="K56" s="19"/>
      <c r="L56" s="19"/>
      <c r="M56" s="22"/>
      <c r="N56" s="20" t="s">
        <v>509</v>
      </c>
      <c r="O56" s="23">
        <v>15900</v>
      </c>
      <c r="P56" s="23">
        <v>6900</v>
      </c>
      <c r="Q56" s="23">
        <v>15900</v>
      </c>
      <c r="R56" s="18">
        <v>9000</v>
      </c>
      <c r="S56" s="18">
        <f>(R56/J56)/G56</f>
        <v>10</v>
      </c>
      <c r="T56" s="18">
        <f t="shared" si="7"/>
        <v>56.60377358490566</v>
      </c>
      <c r="U56" s="20" t="s">
        <v>360</v>
      </c>
      <c r="V56" s="20" t="s">
        <v>361</v>
      </c>
      <c r="W56" s="20" t="s">
        <v>362</v>
      </c>
      <c r="X56" s="24" t="s">
        <v>726</v>
      </c>
      <c r="Y56" s="24"/>
      <c r="Z56" s="20" t="s">
        <v>726</v>
      </c>
      <c r="AA56" s="20"/>
      <c r="AB56" s="20" t="s">
        <v>726</v>
      </c>
      <c r="AC56" s="20"/>
      <c r="AD56" s="20" t="s">
        <v>726</v>
      </c>
      <c r="AE56" s="20"/>
      <c r="AF56" s="20" t="s">
        <v>726</v>
      </c>
      <c r="AG56" s="20"/>
      <c r="AH56" s="20" t="s">
        <v>726</v>
      </c>
      <c r="AI56" s="20"/>
      <c r="AJ56" s="20" t="s">
        <v>726</v>
      </c>
      <c r="AK56" s="20" t="s">
        <v>727</v>
      </c>
      <c r="AL56" s="20" t="s">
        <v>726</v>
      </c>
      <c r="AM56" s="20" t="s">
        <v>798</v>
      </c>
      <c r="AN56" s="20"/>
    </row>
    <row r="57" spans="1:40" s="2" customFormat="1" ht="60" hidden="1">
      <c r="A57" s="7" t="s">
        <v>649</v>
      </c>
      <c r="B57" s="12" t="s">
        <v>510</v>
      </c>
      <c r="C57" s="3" t="s">
        <v>239</v>
      </c>
      <c r="D57" s="3" t="s">
        <v>240</v>
      </c>
      <c r="E57" s="7" t="s">
        <v>241</v>
      </c>
      <c r="F57" s="3" t="s">
        <v>11</v>
      </c>
      <c r="G57" s="7"/>
      <c r="H57" s="7"/>
      <c r="I57" s="7"/>
      <c r="J57" s="7"/>
      <c r="K57" s="7">
        <v>25</v>
      </c>
      <c r="L57" s="7">
        <v>1</v>
      </c>
      <c r="M57" s="7">
        <v>9</v>
      </c>
      <c r="N57" s="3" t="s">
        <v>469</v>
      </c>
      <c r="O57" s="8">
        <v>17100</v>
      </c>
      <c r="P57" s="8">
        <v>11475</v>
      </c>
      <c r="Q57" s="8">
        <v>17100</v>
      </c>
      <c r="R57" s="14">
        <v>5625</v>
      </c>
      <c r="S57" s="8">
        <f t="shared" ref="S57:S87" si="9">R57/(M57)/K57</f>
        <v>25</v>
      </c>
      <c r="T57" s="14">
        <f t="shared" si="7"/>
        <v>32.89473684210526</v>
      </c>
      <c r="U57" s="3" t="s">
        <v>242</v>
      </c>
      <c r="V57" s="3" t="s">
        <v>243</v>
      </c>
      <c r="W57" s="3"/>
      <c r="X57" s="16" t="s">
        <v>726</v>
      </c>
      <c r="Y57" s="16"/>
      <c r="Z57" s="3" t="s">
        <v>726</v>
      </c>
      <c r="AA57" s="3"/>
      <c r="AB57" s="3" t="s">
        <v>9</v>
      </c>
      <c r="AC57" s="3" t="s">
        <v>725</v>
      </c>
      <c r="AD57" s="3" t="s">
        <v>726</v>
      </c>
      <c r="AE57" s="3"/>
      <c r="AF57" s="3" t="s">
        <v>726</v>
      </c>
      <c r="AG57" s="3"/>
      <c r="AH57" s="3" t="s">
        <v>726</v>
      </c>
      <c r="AI57" s="3"/>
      <c r="AJ57" s="3" t="s">
        <v>726</v>
      </c>
      <c r="AK57" s="3" t="s">
        <v>736</v>
      </c>
      <c r="AL57" s="3" t="s">
        <v>726</v>
      </c>
      <c r="AM57" s="3" t="s">
        <v>772</v>
      </c>
      <c r="AN57" s="3"/>
    </row>
    <row r="58" spans="1:40" s="2" customFormat="1" ht="60" hidden="1">
      <c r="A58" s="7" t="s">
        <v>650</v>
      </c>
      <c r="B58" s="12" t="s">
        <v>451</v>
      </c>
      <c r="C58" s="3" t="s">
        <v>325</v>
      </c>
      <c r="D58" s="3" t="s">
        <v>326</v>
      </c>
      <c r="E58" s="7" t="s">
        <v>13</v>
      </c>
      <c r="F58" s="3" t="s">
        <v>11</v>
      </c>
      <c r="G58" s="7"/>
      <c r="H58" s="7"/>
      <c r="I58" s="7"/>
      <c r="J58" s="7"/>
      <c r="K58" s="7">
        <v>80</v>
      </c>
      <c r="L58" s="7">
        <v>1</v>
      </c>
      <c r="M58" s="7">
        <v>23</v>
      </c>
      <c r="N58" s="3" t="s">
        <v>699</v>
      </c>
      <c r="O58" s="8">
        <v>74190</v>
      </c>
      <c r="P58" s="8">
        <v>49140</v>
      </c>
      <c r="Q58" s="8">
        <v>59140</v>
      </c>
      <c r="R58" s="14">
        <v>10000</v>
      </c>
      <c r="S58" s="8">
        <f t="shared" si="9"/>
        <v>5.4347826086956523</v>
      </c>
      <c r="T58" s="14">
        <f t="shared" si="7"/>
        <v>16.909029421711192</v>
      </c>
      <c r="U58" s="3" t="s">
        <v>327</v>
      </c>
      <c r="V58" s="3" t="s">
        <v>119</v>
      </c>
      <c r="W58" s="3"/>
      <c r="X58" s="16" t="s">
        <v>726</v>
      </c>
      <c r="Y58" s="16"/>
      <c r="Z58" s="3" t="s">
        <v>726</v>
      </c>
      <c r="AA58" s="3"/>
      <c r="AB58" s="3" t="s">
        <v>726</v>
      </c>
      <c r="AC58" s="3"/>
      <c r="AD58" s="3" t="s">
        <v>9</v>
      </c>
      <c r="AE58" s="3" t="s">
        <v>806</v>
      </c>
      <c r="AF58" s="3" t="s">
        <v>726</v>
      </c>
      <c r="AG58" s="3"/>
      <c r="AH58" s="3" t="s">
        <v>726</v>
      </c>
      <c r="AI58" s="3"/>
      <c r="AJ58" s="3" t="s">
        <v>726</v>
      </c>
      <c r="AK58" s="3" t="s">
        <v>727</v>
      </c>
      <c r="AL58" s="3" t="s">
        <v>726</v>
      </c>
      <c r="AM58" s="3" t="s">
        <v>733</v>
      </c>
      <c r="AN58" s="3"/>
    </row>
    <row r="59" spans="1:40" s="2" customFormat="1" ht="60" hidden="1">
      <c r="A59" s="7" t="s">
        <v>651</v>
      </c>
      <c r="B59" s="12" t="s">
        <v>452</v>
      </c>
      <c r="C59" s="3" t="s">
        <v>363</v>
      </c>
      <c r="D59" s="3" t="s">
        <v>364</v>
      </c>
      <c r="E59" s="7" t="s">
        <v>169</v>
      </c>
      <c r="F59" s="3" t="s">
        <v>11</v>
      </c>
      <c r="G59" s="7"/>
      <c r="H59" s="7"/>
      <c r="I59" s="7"/>
      <c r="J59" s="7"/>
      <c r="K59" s="7">
        <v>130</v>
      </c>
      <c r="L59" s="7">
        <v>1</v>
      </c>
      <c r="M59" s="7">
        <v>14</v>
      </c>
      <c r="N59" s="3" t="s">
        <v>453</v>
      </c>
      <c r="O59" s="8">
        <v>128840</v>
      </c>
      <c r="P59" s="8">
        <v>63960</v>
      </c>
      <c r="Q59" s="8">
        <v>96960</v>
      </c>
      <c r="R59" s="14">
        <v>33000</v>
      </c>
      <c r="S59" s="8">
        <f t="shared" si="9"/>
        <v>18.131868131868135</v>
      </c>
      <c r="T59" s="14">
        <f t="shared" si="7"/>
        <v>34.034653465346537</v>
      </c>
      <c r="U59" s="3" t="s">
        <v>365</v>
      </c>
      <c r="V59" s="3" t="s">
        <v>366</v>
      </c>
      <c r="W59" s="3"/>
      <c r="X59" s="16" t="s">
        <v>726</v>
      </c>
      <c r="Y59" s="16"/>
      <c r="Z59" s="3" t="s">
        <v>726</v>
      </c>
      <c r="AA59" s="3"/>
      <c r="AB59" s="3" t="s">
        <v>9</v>
      </c>
      <c r="AC59" s="3" t="s">
        <v>725</v>
      </c>
      <c r="AD59" s="3" t="s">
        <v>726</v>
      </c>
      <c r="AE59" s="3" t="s">
        <v>753</v>
      </c>
      <c r="AF59" s="3" t="s">
        <v>726</v>
      </c>
      <c r="AG59" s="3"/>
      <c r="AH59" s="3" t="s">
        <v>726</v>
      </c>
      <c r="AI59" s="3"/>
      <c r="AJ59" s="3" t="s">
        <v>726</v>
      </c>
      <c r="AK59" s="3" t="s">
        <v>727</v>
      </c>
      <c r="AL59" s="3" t="s">
        <v>726</v>
      </c>
      <c r="AM59" s="3" t="s">
        <v>733</v>
      </c>
      <c r="AN59" s="3"/>
    </row>
    <row r="60" spans="1:40" s="2" customFormat="1" ht="60" hidden="1">
      <c r="A60" s="7" t="s">
        <v>652</v>
      </c>
      <c r="B60" s="12" t="s">
        <v>454</v>
      </c>
      <c r="C60" s="3" t="s">
        <v>353</v>
      </c>
      <c r="D60" s="3" t="s">
        <v>354</v>
      </c>
      <c r="E60" s="7" t="s">
        <v>355</v>
      </c>
      <c r="F60" s="3" t="s">
        <v>11</v>
      </c>
      <c r="G60" s="7"/>
      <c r="H60" s="7"/>
      <c r="I60" s="7"/>
      <c r="J60" s="7"/>
      <c r="K60" s="7">
        <v>170</v>
      </c>
      <c r="L60" s="7">
        <v>2</v>
      </c>
      <c r="M60" s="7">
        <v>11</v>
      </c>
      <c r="N60" s="3" t="s">
        <v>455</v>
      </c>
      <c r="O60" s="8">
        <v>153978</v>
      </c>
      <c r="P60" s="8">
        <v>64428</v>
      </c>
      <c r="Q60" s="8">
        <v>111178</v>
      </c>
      <c r="R60" s="14">
        <v>46750</v>
      </c>
      <c r="S60" s="8">
        <f t="shared" si="9"/>
        <v>25</v>
      </c>
      <c r="T60" s="14">
        <f t="shared" si="7"/>
        <v>42.04968608897444</v>
      </c>
      <c r="U60" s="3" t="s">
        <v>356</v>
      </c>
      <c r="V60" s="3" t="s">
        <v>357</v>
      </c>
      <c r="W60" s="3" t="s">
        <v>358</v>
      </c>
      <c r="X60" s="16" t="s">
        <v>726</v>
      </c>
      <c r="Y60" s="16"/>
      <c r="Z60" s="3" t="s">
        <v>726</v>
      </c>
      <c r="AA60" s="3"/>
      <c r="AB60" s="3" t="s">
        <v>726</v>
      </c>
      <c r="AC60" s="3"/>
      <c r="AD60" s="3" t="s">
        <v>726</v>
      </c>
      <c r="AE60" s="3"/>
      <c r="AF60" s="3" t="s">
        <v>726</v>
      </c>
      <c r="AG60" s="3"/>
      <c r="AH60" s="3" t="s">
        <v>726</v>
      </c>
      <c r="AI60" s="3"/>
      <c r="AJ60" s="3" t="s">
        <v>726</v>
      </c>
      <c r="AK60" s="3" t="s">
        <v>727</v>
      </c>
      <c r="AL60" s="3" t="s">
        <v>726</v>
      </c>
      <c r="AM60" s="3" t="s">
        <v>774</v>
      </c>
      <c r="AN60" s="3"/>
    </row>
    <row r="61" spans="1:40" s="2" customFormat="1" ht="75" hidden="1">
      <c r="A61" s="7" t="s">
        <v>653</v>
      </c>
      <c r="B61" s="12" t="s">
        <v>456</v>
      </c>
      <c r="C61" s="3" t="s">
        <v>288</v>
      </c>
      <c r="D61" s="3" t="s">
        <v>289</v>
      </c>
      <c r="E61" s="7" t="s">
        <v>13</v>
      </c>
      <c r="F61" s="3" t="s">
        <v>11</v>
      </c>
      <c r="G61" s="7"/>
      <c r="H61" s="7"/>
      <c r="I61" s="7"/>
      <c r="J61" s="7"/>
      <c r="K61" s="7">
        <v>90</v>
      </c>
      <c r="L61" s="7">
        <v>1</v>
      </c>
      <c r="M61" s="7">
        <v>22</v>
      </c>
      <c r="N61" s="3" t="s">
        <v>457</v>
      </c>
      <c r="O61" s="8">
        <v>63340</v>
      </c>
      <c r="P61" s="8">
        <v>35780</v>
      </c>
      <c r="Q61" s="8">
        <v>52780</v>
      </c>
      <c r="R61" s="14">
        <v>17000</v>
      </c>
      <c r="S61" s="8">
        <f t="shared" si="9"/>
        <v>8.5858585858585865</v>
      </c>
      <c r="T61" s="14">
        <f t="shared" si="7"/>
        <v>32.20917014020462</v>
      </c>
      <c r="U61" s="3" t="s">
        <v>290</v>
      </c>
      <c r="V61" s="3" t="s">
        <v>291</v>
      </c>
      <c r="W61" s="3"/>
      <c r="X61" s="16" t="s">
        <v>726</v>
      </c>
      <c r="Y61" s="16"/>
      <c r="Z61" s="3" t="s">
        <v>726</v>
      </c>
      <c r="AA61" s="3"/>
      <c r="AB61" s="3" t="s">
        <v>726</v>
      </c>
      <c r="AC61" s="3"/>
      <c r="AD61" s="3" t="s">
        <v>726</v>
      </c>
      <c r="AE61" s="3"/>
      <c r="AF61" s="3" t="s">
        <v>726</v>
      </c>
      <c r="AG61" s="3"/>
      <c r="AH61" s="3" t="s">
        <v>726</v>
      </c>
      <c r="AI61" s="3"/>
      <c r="AJ61" s="3" t="s">
        <v>726</v>
      </c>
      <c r="AK61" s="3" t="s">
        <v>727</v>
      </c>
      <c r="AL61" s="3" t="s">
        <v>726</v>
      </c>
      <c r="AM61" s="3" t="s">
        <v>775</v>
      </c>
      <c r="AN61" s="3"/>
    </row>
    <row r="62" spans="1:40" s="2" customFormat="1" ht="75" hidden="1">
      <c r="A62" s="7" t="s">
        <v>654</v>
      </c>
      <c r="B62" s="12" t="s">
        <v>458</v>
      </c>
      <c r="C62" s="3" t="s">
        <v>381</v>
      </c>
      <c r="D62" s="3" t="s">
        <v>347</v>
      </c>
      <c r="E62" s="7" t="s">
        <v>13</v>
      </c>
      <c r="F62" s="3" t="s">
        <v>11</v>
      </c>
      <c r="G62" s="7"/>
      <c r="H62" s="7"/>
      <c r="I62" s="7"/>
      <c r="J62" s="7"/>
      <c r="K62" s="7">
        <v>80</v>
      </c>
      <c r="L62" s="7">
        <v>1</v>
      </c>
      <c r="M62" s="10">
        <v>22</v>
      </c>
      <c r="N62" s="3" t="s">
        <v>459</v>
      </c>
      <c r="O62" s="8">
        <v>79740</v>
      </c>
      <c r="P62" s="8">
        <v>56000</v>
      </c>
      <c r="Q62" s="8">
        <v>70000</v>
      </c>
      <c r="R62" s="14">
        <v>14000</v>
      </c>
      <c r="S62" s="8">
        <f t="shared" si="9"/>
        <v>7.954545454545455</v>
      </c>
      <c r="T62" s="14">
        <f t="shared" si="7"/>
        <v>20</v>
      </c>
      <c r="U62" s="3" t="s">
        <v>348</v>
      </c>
      <c r="V62" s="3" t="s">
        <v>349</v>
      </c>
      <c r="W62" s="3"/>
      <c r="X62" s="16" t="s">
        <v>726</v>
      </c>
      <c r="Y62" s="16"/>
      <c r="Z62" s="3" t="s">
        <v>726</v>
      </c>
      <c r="AA62" s="3"/>
      <c r="AB62" s="3" t="s">
        <v>726</v>
      </c>
      <c r="AC62" s="3"/>
      <c r="AD62" s="3" t="s">
        <v>726</v>
      </c>
      <c r="AE62" s="3"/>
      <c r="AF62" s="3" t="s">
        <v>726</v>
      </c>
      <c r="AG62" s="3"/>
      <c r="AH62" s="3" t="s">
        <v>726</v>
      </c>
      <c r="AI62" s="3"/>
      <c r="AJ62" s="3" t="s">
        <v>726</v>
      </c>
      <c r="AK62" s="3" t="s">
        <v>727</v>
      </c>
      <c r="AL62" s="3" t="s">
        <v>726</v>
      </c>
      <c r="AM62" s="3" t="s">
        <v>775</v>
      </c>
      <c r="AN62" s="3"/>
    </row>
    <row r="63" spans="1:40" s="2" customFormat="1" ht="75" hidden="1">
      <c r="A63" s="7" t="s">
        <v>655</v>
      </c>
      <c r="B63" s="12" t="s">
        <v>460</v>
      </c>
      <c r="C63" s="3" t="s">
        <v>377</v>
      </c>
      <c r="D63" s="3" t="s">
        <v>347</v>
      </c>
      <c r="E63" s="7" t="s">
        <v>13</v>
      </c>
      <c r="F63" s="3" t="s">
        <v>11</v>
      </c>
      <c r="G63" s="7"/>
      <c r="H63" s="7"/>
      <c r="I63" s="7"/>
      <c r="J63" s="7"/>
      <c r="K63" s="7">
        <v>53</v>
      </c>
      <c r="L63" s="7">
        <v>1</v>
      </c>
      <c r="M63" s="7">
        <v>25</v>
      </c>
      <c r="N63" s="3" t="s">
        <v>461</v>
      </c>
      <c r="O63" s="8">
        <v>61431.5</v>
      </c>
      <c r="P63" s="8">
        <v>22231.5</v>
      </c>
      <c r="Q63" s="8">
        <v>34231.5</v>
      </c>
      <c r="R63" s="14">
        <v>12000</v>
      </c>
      <c r="S63" s="8">
        <f t="shared" si="9"/>
        <v>9.0566037735849054</v>
      </c>
      <c r="T63" s="14">
        <f t="shared" si="7"/>
        <v>35.055431400902677</v>
      </c>
      <c r="U63" s="3" t="s">
        <v>348</v>
      </c>
      <c r="V63" s="3" t="s">
        <v>349</v>
      </c>
      <c r="W63" s="3"/>
      <c r="X63" s="16" t="s">
        <v>726</v>
      </c>
      <c r="Y63" s="16"/>
      <c r="Z63" s="3" t="s">
        <v>726</v>
      </c>
      <c r="AA63" s="3"/>
      <c r="AB63" s="3" t="s">
        <v>726</v>
      </c>
      <c r="AC63" s="3"/>
      <c r="AD63" s="3" t="s">
        <v>726</v>
      </c>
      <c r="AE63" s="3"/>
      <c r="AF63" s="3" t="s">
        <v>726</v>
      </c>
      <c r="AG63" s="3"/>
      <c r="AH63" s="3" t="s">
        <v>726</v>
      </c>
      <c r="AI63" s="3"/>
      <c r="AJ63" s="3" t="s">
        <v>726</v>
      </c>
      <c r="AK63" s="3" t="s">
        <v>727</v>
      </c>
      <c r="AL63" s="3" t="s">
        <v>726</v>
      </c>
      <c r="AM63" s="3" t="s">
        <v>775</v>
      </c>
      <c r="AN63" s="3"/>
    </row>
    <row r="64" spans="1:40" s="2" customFormat="1" ht="75" hidden="1">
      <c r="A64" s="7" t="s">
        <v>656</v>
      </c>
      <c r="B64" s="12" t="s">
        <v>462</v>
      </c>
      <c r="C64" s="3" t="s">
        <v>379</v>
      </c>
      <c r="D64" s="3" t="s">
        <v>347</v>
      </c>
      <c r="E64" s="7" t="s">
        <v>13</v>
      </c>
      <c r="F64" s="3" t="s">
        <v>11</v>
      </c>
      <c r="G64" s="7"/>
      <c r="H64" s="7"/>
      <c r="I64" s="7"/>
      <c r="J64" s="7"/>
      <c r="K64" s="7">
        <v>12</v>
      </c>
      <c r="L64" s="7">
        <v>1</v>
      </c>
      <c r="M64" s="10">
        <v>14</v>
      </c>
      <c r="N64" s="3" t="s">
        <v>463</v>
      </c>
      <c r="O64" s="8">
        <v>21300</v>
      </c>
      <c r="P64" s="8">
        <v>10800</v>
      </c>
      <c r="Q64" s="8">
        <v>15000</v>
      </c>
      <c r="R64" s="14">
        <v>4200</v>
      </c>
      <c r="S64" s="8">
        <f t="shared" si="9"/>
        <v>25</v>
      </c>
      <c r="T64" s="14">
        <f t="shared" si="7"/>
        <v>28</v>
      </c>
      <c r="U64" s="3" t="s">
        <v>348</v>
      </c>
      <c r="V64" s="3" t="s">
        <v>349</v>
      </c>
      <c r="W64" s="3"/>
      <c r="X64" s="16" t="s">
        <v>726</v>
      </c>
      <c r="Y64" s="16"/>
      <c r="Z64" s="3" t="s">
        <v>726</v>
      </c>
      <c r="AA64" s="3"/>
      <c r="AB64" s="3" t="s">
        <v>726</v>
      </c>
      <c r="AC64" s="3"/>
      <c r="AD64" s="3" t="s">
        <v>726</v>
      </c>
      <c r="AE64" s="3"/>
      <c r="AF64" s="3" t="s">
        <v>726</v>
      </c>
      <c r="AG64" s="3"/>
      <c r="AH64" s="3" t="s">
        <v>726</v>
      </c>
      <c r="AI64" s="3"/>
      <c r="AJ64" s="3" t="s">
        <v>726</v>
      </c>
      <c r="AK64" s="3" t="s">
        <v>727</v>
      </c>
      <c r="AL64" s="3" t="s">
        <v>726</v>
      </c>
      <c r="AM64" s="3" t="s">
        <v>775</v>
      </c>
      <c r="AN64" s="3"/>
    </row>
    <row r="65" spans="1:40" s="2" customFormat="1" ht="75" hidden="1">
      <c r="A65" s="7" t="s">
        <v>657</v>
      </c>
      <c r="B65" s="12" t="s">
        <v>464</v>
      </c>
      <c r="C65" s="3" t="s">
        <v>380</v>
      </c>
      <c r="D65" s="3" t="s">
        <v>347</v>
      </c>
      <c r="E65" s="7" t="s">
        <v>13</v>
      </c>
      <c r="F65" s="3" t="s">
        <v>11</v>
      </c>
      <c r="G65" s="7"/>
      <c r="H65" s="7"/>
      <c r="I65" s="7"/>
      <c r="J65" s="7"/>
      <c r="K65" s="7">
        <v>80</v>
      </c>
      <c r="L65" s="7">
        <v>1</v>
      </c>
      <c r="M65" s="7">
        <v>22</v>
      </c>
      <c r="N65" s="3" t="s">
        <v>459</v>
      </c>
      <c r="O65" s="8">
        <v>96769</v>
      </c>
      <c r="P65" s="8">
        <v>37049</v>
      </c>
      <c r="Q65" s="8">
        <v>47049</v>
      </c>
      <c r="R65" s="14">
        <v>10000</v>
      </c>
      <c r="S65" s="8">
        <f t="shared" si="9"/>
        <v>5.6818181818181817</v>
      </c>
      <c r="T65" s="14">
        <f t="shared" si="7"/>
        <v>21.254436863695297</v>
      </c>
      <c r="U65" s="3" t="s">
        <v>348</v>
      </c>
      <c r="V65" s="3" t="s">
        <v>349</v>
      </c>
      <c r="W65" s="3"/>
      <c r="X65" s="16" t="s">
        <v>726</v>
      </c>
      <c r="Y65" s="16"/>
      <c r="Z65" s="3" t="s">
        <v>726</v>
      </c>
      <c r="AA65" s="3"/>
      <c r="AB65" s="3" t="s">
        <v>726</v>
      </c>
      <c r="AC65" s="3"/>
      <c r="AD65" s="3" t="s">
        <v>726</v>
      </c>
      <c r="AE65" s="3"/>
      <c r="AF65" s="3" t="s">
        <v>726</v>
      </c>
      <c r="AG65" s="3"/>
      <c r="AH65" s="3" t="s">
        <v>726</v>
      </c>
      <c r="AI65" s="3"/>
      <c r="AJ65" s="3" t="s">
        <v>726</v>
      </c>
      <c r="AK65" s="3" t="s">
        <v>727</v>
      </c>
      <c r="AL65" s="3" t="s">
        <v>726</v>
      </c>
      <c r="AM65" s="3" t="s">
        <v>775</v>
      </c>
      <c r="AN65" s="3"/>
    </row>
    <row r="66" spans="1:40" s="2" customFormat="1" ht="75" hidden="1">
      <c r="A66" s="7" t="s">
        <v>658</v>
      </c>
      <c r="B66" s="12" t="s">
        <v>465</v>
      </c>
      <c r="C66" s="3" t="s">
        <v>292</v>
      </c>
      <c r="D66" s="3" t="s">
        <v>289</v>
      </c>
      <c r="E66" s="7" t="s">
        <v>13</v>
      </c>
      <c r="F66" s="3" t="s">
        <v>11</v>
      </c>
      <c r="G66" s="7"/>
      <c r="H66" s="7"/>
      <c r="I66" s="7"/>
      <c r="J66" s="7"/>
      <c r="K66" s="7">
        <v>10</v>
      </c>
      <c r="L66" s="7">
        <v>1</v>
      </c>
      <c r="M66" s="7">
        <v>11</v>
      </c>
      <c r="N66" s="3" t="s">
        <v>350</v>
      </c>
      <c r="O66" s="8">
        <v>5736</v>
      </c>
      <c r="P66" s="8"/>
      <c r="Q66" s="8"/>
      <c r="R66" s="14">
        <v>2530</v>
      </c>
      <c r="S66" s="8">
        <f t="shared" si="9"/>
        <v>23</v>
      </c>
      <c r="T66" s="14" t="e">
        <f t="shared" si="7"/>
        <v>#DIV/0!</v>
      </c>
      <c r="U66" s="3" t="s">
        <v>290</v>
      </c>
      <c r="V66" s="3" t="s">
        <v>291</v>
      </c>
      <c r="W66" s="3"/>
      <c r="X66" s="16" t="s">
        <v>726</v>
      </c>
      <c r="Y66" s="16"/>
      <c r="Z66" s="3" t="s">
        <v>726</v>
      </c>
      <c r="AA66" s="3"/>
      <c r="AB66" s="3" t="s">
        <v>726</v>
      </c>
      <c r="AC66" s="3"/>
      <c r="AD66" s="3" t="s">
        <v>726</v>
      </c>
      <c r="AE66" s="3"/>
      <c r="AF66" s="3" t="s">
        <v>726</v>
      </c>
      <c r="AG66" s="3"/>
      <c r="AH66" s="3" t="s">
        <v>726</v>
      </c>
      <c r="AI66" s="3"/>
      <c r="AJ66" s="3" t="s">
        <v>726</v>
      </c>
      <c r="AK66" s="3" t="s">
        <v>727</v>
      </c>
      <c r="AL66" s="3" t="s">
        <v>726</v>
      </c>
      <c r="AM66" s="3" t="s">
        <v>775</v>
      </c>
      <c r="AN66" s="3"/>
    </row>
    <row r="67" spans="1:40" s="2" customFormat="1" ht="75" hidden="1">
      <c r="A67" s="7" t="s">
        <v>659</v>
      </c>
      <c r="B67" s="12" t="s">
        <v>466</v>
      </c>
      <c r="C67" s="3" t="s">
        <v>378</v>
      </c>
      <c r="D67" s="3" t="s">
        <v>347</v>
      </c>
      <c r="E67" s="7" t="s">
        <v>13</v>
      </c>
      <c r="F67" s="3" t="s">
        <v>11</v>
      </c>
      <c r="G67" s="7"/>
      <c r="H67" s="7"/>
      <c r="I67" s="7"/>
      <c r="J67" s="7"/>
      <c r="K67" s="7">
        <v>46</v>
      </c>
      <c r="L67" s="7">
        <v>2</v>
      </c>
      <c r="M67" s="10">
        <v>11</v>
      </c>
      <c r="N67" s="3" t="s">
        <v>351</v>
      </c>
      <c r="O67" s="8">
        <v>66566</v>
      </c>
      <c r="P67" s="8">
        <v>19568</v>
      </c>
      <c r="Q67" s="8">
        <v>24568</v>
      </c>
      <c r="R67" s="14">
        <v>5000</v>
      </c>
      <c r="S67" s="8">
        <f t="shared" si="9"/>
        <v>9.8814229249011856</v>
      </c>
      <c r="T67" s="14">
        <f t="shared" si="7"/>
        <v>20.351676978183001</v>
      </c>
      <c r="U67" s="3" t="s">
        <v>348</v>
      </c>
      <c r="V67" s="3" t="s">
        <v>349</v>
      </c>
      <c r="W67" s="3"/>
      <c r="X67" s="16" t="s">
        <v>726</v>
      </c>
      <c r="Y67" s="16"/>
      <c r="Z67" s="3" t="s">
        <v>726</v>
      </c>
      <c r="AA67" s="3"/>
      <c r="AB67" s="3" t="s">
        <v>726</v>
      </c>
      <c r="AC67" s="3"/>
      <c r="AD67" s="3" t="s">
        <v>726</v>
      </c>
      <c r="AE67" s="3"/>
      <c r="AF67" s="3" t="s">
        <v>726</v>
      </c>
      <c r="AG67" s="3"/>
      <c r="AH67" s="3" t="s">
        <v>726</v>
      </c>
      <c r="AI67" s="3"/>
      <c r="AJ67" s="3" t="s">
        <v>726</v>
      </c>
      <c r="AK67" s="3" t="s">
        <v>727</v>
      </c>
      <c r="AL67" s="3" t="s">
        <v>726</v>
      </c>
      <c r="AM67" s="3" t="s">
        <v>775</v>
      </c>
      <c r="AN67" s="3"/>
    </row>
    <row r="68" spans="1:40" s="2" customFormat="1" ht="45" hidden="1">
      <c r="A68" s="7" t="s">
        <v>660</v>
      </c>
      <c r="B68" s="12" t="s">
        <v>467</v>
      </c>
      <c r="C68" s="3" t="s">
        <v>370</v>
      </c>
      <c r="D68" s="3" t="s">
        <v>371</v>
      </c>
      <c r="E68" s="7" t="s">
        <v>138</v>
      </c>
      <c r="F68" s="3" t="s">
        <v>696</v>
      </c>
      <c r="G68" s="7"/>
      <c r="H68" s="7"/>
      <c r="I68" s="7"/>
      <c r="J68" s="7"/>
      <c r="K68" s="7">
        <v>240</v>
      </c>
      <c r="L68" s="7">
        <v>4</v>
      </c>
      <c r="M68" s="7">
        <v>9.5</v>
      </c>
      <c r="N68" s="3" t="s">
        <v>700</v>
      </c>
      <c r="O68" s="8">
        <v>147000</v>
      </c>
      <c r="P68" s="8">
        <v>112800</v>
      </c>
      <c r="Q68" s="8">
        <v>147000</v>
      </c>
      <c r="R68" s="14">
        <v>34200</v>
      </c>
      <c r="S68" s="8">
        <f t="shared" si="9"/>
        <v>15</v>
      </c>
      <c r="T68" s="14">
        <f t="shared" si="7"/>
        <v>23.26530612244898</v>
      </c>
      <c r="U68" s="3" t="s">
        <v>372</v>
      </c>
      <c r="V68" s="3"/>
      <c r="W68" s="3"/>
      <c r="X68" s="16" t="s">
        <v>726</v>
      </c>
      <c r="Y68" s="16"/>
      <c r="Z68" s="3" t="s">
        <v>726</v>
      </c>
      <c r="AA68" s="3"/>
      <c r="AB68" s="3" t="s">
        <v>726</v>
      </c>
      <c r="AC68" s="3"/>
      <c r="AD68" s="3" t="s">
        <v>726</v>
      </c>
      <c r="AE68" s="3"/>
      <c r="AF68" s="3" t="s">
        <v>726</v>
      </c>
      <c r="AG68" s="3"/>
      <c r="AH68" s="3" t="s">
        <v>726</v>
      </c>
      <c r="AI68" s="3"/>
      <c r="AJ68" s="3" t="s">
        <v>726</v>
      </c>
      <c r="AK68" s="3" t="s">
        <v>776</v>
      </c>
      <c r="AL68" s="3"/>
      <c r="AM68" s="3"/>
      <c r="AN68" s="3"/>
    </row>
    <row r="69" spans="1:40" s="2" customFormat="1" ht="60" hidden="1">
      <c r="A69" s="7" t="s">
        <v>661</v>
      </c>
      <c r="B69" s="12" t="s">
        <v>468</v>
      </c>
      <c r="C69" s="3" t="s">
        <v>233</v>
      </c>
      <c r="D69" s="3" t="s">
        <v>234</v>
      </c>
      <c r="E69" s="7" t="s">
        <v>235</v>
      </c>
      <c r="F69" s="3" t="s">
        <v>11</v>
      </c>
      <c r="G69" s="7"/>
      <c r="H69" s="7"/>
      <c r="I69" s="7"/>
      <c r="J69" s="7"/>
      <c r="K69" s="7">
        <v>25</v>
      </c>
      <c r="L69" s="7">
        <v>1</v>
      </c>
      <c r="M69" s="7">
        <v>8</v>
      </c>
      <c r="N69" s="3" t="s">
        <v>469</v>
      </c>
      <c r="O69" s="8">
        <v>19500</v>
      </c>
      <c r="P69" s="8">
        <v>13875</v>
      </c>
      <c r="Q69" s="8">
        <v>19500</v>
      </c>
      <c r="R69" s="14">
        <v>5625</v>
      </c>
      <c r="S69" s="8">
        <f t="shared" si="9"/>
        <v>28.125</v>
      </c>
      <c r="T69" s="14">
        <f t="shared" si="7"/>
        <v>28.846153846153847</v>
      </c>
      <c r="U69" s="3" t="s">
        <v>236</v>
      </c>
      <c r="V69" s="3" t="s">
        <v>237</v>
      </c>
      <c r="W69" s="3"/>
      <c r="X69" s="16" t="s">
        <v>726</v>
      </c>
      <c r="Y69" s="16"/>
      <c r="Z69" s="3" t="s">
        <v>726</v>
      </c>
      <c r="AA69" s="3"/>
      <c r="AB69" s="3" t="s">
        <v>9</v>
      </c>
      <c r="AC69" s="3" t="s">
        <v>725</v>
      </c>
      <c r="AD69" s="3" t="s">
        <v>726</v>
      </c>
      <c r="AE69" s="3"/>
      <c r="AF69" s="3" t="s">
        <v>726</v>
      </c>
      <c r="AG69" s="3"/>
      <c r="AH69" s="3" t="s">
        <v>726</v>
      </c>
      <c r="AI69" s="3"/>
      <c r="AJ69" s="3" t="s">
        <v>726</v>
      </c>
      <c r="AK69" s="3" t="s">
        <v>736</v>
      </c>
      <c r="AL69" s="3" t="s">
        <v>726</v>
      </c>
      <c r="AM69" s="3" t="s">
        <v>777</v>
      </c>
      <c r="AN69" s="3" t="s">
        <v>553</v>
      </c>
    </row>
    <row r="70" spans="1:40" s="2" customFormat="1" ht="75" hidden="1">
      <c r="A70" s="7" t="s">
        <v>662</v>
      </c>
      <c r="B70" s="12" t="s">
        <v>470</v>
      </c>
      <c r="C70" s="3" t="s">
        <v>132</v>
      </c>
      <c r="D70" s="3" t="s">
        <v>133</v>
      </c>
      <c r="E70" s="7" t="s">
        <v>134</v>
      </c>
      <c r="F70" s="3" t="s">
        <v>11</v>
      </c>
      <c r="G70" s="7"/>
      <c r="H70" s="7"/>
      <c r="I70" s="7"/>
      <c r="J70" s="7"/>
      <c r="K70" s="7">
        <v>180</v>
      </c>
      <c r="L70" s="7">
        <v>2</v>
      </c>
      <c r="M70" s="7">
        <v>15.5</v>
      </c>
      <c r="N70" s="3" t="s">
        <v>471</v>
      </c>
      <c r="O70" s="8">
        <v>167000</v>
      </c>
      <c r="P70" s="8">
        <v>102620</v>
      </c>
      <c r="Q70" s="8">
        <v>140100</v>
      </c>
      <c r="R70" s="14">
        <v>37480</v>
      </c>
      <c r="S70" s="8">
        <f t="shared" si="9"/>
        <v>13.433691756272401</v>
      </c>
      <c r="T70" s="14">
        <f t="shared" si="7"/>
        <v>26.752319771591718</v>
      </c>
      <c r="U70" s="3" t="s">
        <v>135</v>
      </c>
      <c r="V70" s="3"/>
      <c r="W70" s="3"/>
      <c r="X70" s="16" t="s">
        <v>726</v>
      </c>
      <c r="Y70" s="16"/>
      <c r="Z70" s="3" t="s">
        <v>726</v>
      </c>
      <c r="AA70" s="3"/>
      <c r="AB70" s="3" t="s">
        <v>9</v>
      </c>
      <c r="AC70" s="3" t="s">
        <v>725</v>
      </c>
      <c r="AD70" s="3" t="s">
        <v>726</v>
      </c>
      <c r="AE70" s="3" t="s">
        <v>753</v>
      </c>
      <c r="AF70" s="3" t="s">
        <v>726</v>
      </c>
      <c r="AG70" s="3"/>
      <c r="AH70" s="3" t="s">
        <v>726</v>
      </c>
      <c r="AI70" s="3"/>
      <c r="AJ70" s="3" t="s">
        <v>726</v>
      </c>
      <c r="AK70" s="3" t="s">
        <v>727</v>
      </c>
      <c r="AL70" s="3" t="s">
        <v>726</v>
      </c>
      <c r="AM70" s="3" t="s">
        <v>775</v>
      </c>
      <c r="AN70" s="3"/>
    </row>
    <row r="71" spans="1:40" ht="90" hidden="1">
      <c r="A71" s="7" t="s">
        <v>663</v>
      </c>
      <c r="B71" s="12" t="s">
        <v>472</v>
      </c>
      <c r="C71" s="3" t="s">
        <v>28</v>
      </c>
      <c r="D71" s="3" t="s">
        <v>29</v>
      </c>
      <c r="E71" s="7" t="s">
        <v>30</v>
      </c>
      <c r="F71" s="3" t="s">
        <v>696</v>
      </c>
      <c r="G71" s="7"/>
      <c r="H71" s="7"/>
      <c r="I71" s="7"/>
      <c r="J71" s="7"/>
      <c r="K71" s="7">
        <v>60</v>
      </c>
      <c r="L71" s="7">
        <v>1</v>
      </c>
      <c r="M71" s="7">
        <v>12</v>
      </c>
      <c r="N71" s="3" t="s">
        <v>473</v>
      </c>
      <c r="O71" s="8">
        <v>50000</v>
      </c>
      <c r="P71" s="8">
        <v>42660</v>
      </c>
      <c r="Q71" s="8">
        <v>57660</v>
      </c>
      <c r="R71" s="14">
        <v>15000</v>
      </c>
      <c r="S71" s="8">
        <f t="shared" si="9"/>
        <v>20.833333333333332</v>
      </c>
      <c r="T71" s="14">
        <f t="shared" si="7"/>
        <v>26.014568158168576</v>
      </c>
      <c r="U71" s="3" t="s">
        <v>31</v>
      </c>
      <c r="V71" s="3"/>
      <c r="W71" s="3"/>
      <c r="X71" s="16" t="s">
        <v>726</v>
      </c>
      <c r="Y71" s="16"/>
      <c r="Z71" s="3" t="s">
        <v>726</v>
      </c>
      <c r="AA71" s="3"/>
      <c r="AB71" s="3" t="s">
        <v>726</v>
      </c>
      <c r="AC71" s="3"/>
      <c r="AD71" s="3" t="s">
        <v>726</v>
      </c>
      <c r="AE71" s="3" t="s">
        <v>753</v>
      </c>
      <c r="AF71" s="3" t="s">
        <v>726</v>
      </c>
      <c r="AG71" s="3"/>
      <c r="AH71" s="3" t="s">
        <v>726</v>
      </c>
      <c r="AI71" s="3"/>
      <c r="AJ71" s="3" t="s">
        <v>726</v>
      </c>
      <c r="AK71" s="3" t="s">
        <v>778</v>
      </c>
      <c r="AL71" s="3" t="s">
        <v>726</v>
      </c>
      <c r="AM71" s="3" t="s">
        <v>779</v>
      </c>
      <c r="AN71" s="3"/>
    </row>
    <row r="72" spans="1:40" ht="60" hidden="1">
      <c r="A72" s="7" t="s">
        <v>664</v>
      </c>
      <c r="B72" s="12" t="s">
        <v>429</v>
      </c>
      <c r="C72" s="3" t="s">
        <v>298</v>
      </c>
      <c r="D72" s="3" t="s">
        <v>294</v>
      </c>
      <c r="E72" s="7" t="s">
        <v>13</v>
      </c>
      <c r="F72" s="3" t="s">
        <v>11</v>
      </c>
      <c r="G72" s="7"/>
      <c r="H72" s="7"/>
      <c r="I72" s="7"/>
      <c r="J72" s="7"/>
      <c r="K72" s="7">
        <v>75</v>
      </c>
      <c r="L72" s="7">
        <v>1</v>
      </c>
      <c r="M72" s="7">
        <v>14</v>
      </c>
      <c r="N72" s="3" t="s">
        <v>430</v>
      </c>
      <c r="O72" s="8">
        <v>56700.800000000003</v>
      </c>
      <c r="P72" s="8">
        <v>23225.8</v>
      </c>
      <c r="Q72" s="8">
        <v>47600.800000000003</v>
      </c>
      <c r="R72" s="14">
        <v>24375</v>
      </c>
      <c r="S72" s="8">
        <f t="shared" si="9"/>
        <v>23.214285714285715</v>
      </c>
      <c r="T72" s="14">
        <f t="shared" si="7"/>
        <v>51.207122569368579</v>
      </c>
      <c r="U72" s="3" t="s">
        <v>295</v>
      </c>
      <c r="V72" s="3" t="s">
        <v>296</v>
      </c>
      <c r="W72" s="3"/>
      <c r="X72" s="16" t="s">
        <v>726</v>
      </c>
      <c r="Y72" s="16"/>
      <c r="Z72" s="3" t="s">
        <v>726</v>
      </c>
      <c r="AA72" s="3"/>
      <c r="AB72" s="3" t="s">
        <v>9</v>
      </c>
      <c r="AC72" s="3" t="s">
        <v>725</v>
      </c>
      <c r="AD72" s="3" t="s">
        <v>726</v>
      </c>
      <c r="AE72" s="3"/>
      <c r="AF72" s="3" t="s">
        <v>726</v>
      </c>
      <c r="AG72" s="3"/>
      <c r="AH72" s="3" t="s">
        <v>726</v>
      </c>
      <c r="AI72" s="3"/>
      <c r="AJ72" s="3" t="s">
        <v>726</v>
      </c>
      <c r="AK72" s="3" t="s">
        <v>727</v>
      </c>
      <c r="AL72" s="3" t="s">
        <v>726</v>
      </c>
      <c r="AM72" s="3" t="s">
        <v>733</v>
      </c>
      <c r="AN72" s="3"/>
    </row>
    <row r="73" spans="1:40" ht="60" hidden="1">
      <c r="A73" s="7" t="s">
        <v>665</v>
      </c>
      <c r="B73" s="12" t="s">
        <v>385</v>
      </c>
      <c r="C73" s="3" t="s">
        <v>212</v>
      </c>
      <c r="D73" s="3" t="s">
        <v>213</v>
      </c>
      <c r="E73" s="7" t="s">
        <v>214</v>
      </c>
      <c r="F73" s="3" t="s">
        <v>11</v>
      </c>
      <c r="G73" s="7"/>
      <c r="H73" s="7"/>
      <c r="I73" s="7"/>
      <c r="J73" s="7"/>
      <c r="K73" s="7">
        <v>150</v>
      </c>
      <c r="L73" s="7">
        <v>1</v>
      </c>
      <c r="M73" s="7">
        <v>14</v>
      </c>
      <c r="N73" s="3" t="s">
        <v>701</v>
      </c>
      <c r="O73" s="8">
        <v>125000</v>
      </c>
      <c r="P73" s="8"/>
      <c r="Q73" s="8"/>
      <c r="R73" s="14">
        <v>35000</v>
      </c>
      <c r="S73" s="8">
        <f t="shared" si="9"/>
        <v>16.666666666666668</v>
      </c>
      <c r="T73" s="14" t="e">
        <f t="shared" si="7"/>
        <v>#DIV/0!</v>
      </c>
      <c r="U73" s="3" t="s">
        <v>215</v>
      </c>
      <c r="V73" s="3" t="s">
        <v>216</v>
      </c>
      <c r="W73" s="3"/>
      <c r="X73" s="16"/>
      <c r="Y73" s="16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 t="s">
        <v>785</v>
      </c>
    </row>
    <row r="74" spans="1:40" ht="60" hidden="1">
      <c r="A74" s="7" t="s">
        <v>665</v>
      </c>
      <c r="B74" s="12" t="s">
        <v>431</v>
      </c>
      <c r="C74" s="3" t="s">
        <v>297</v>
      </c>
      <c r="D74" s="3" t="s">
        <v>294</v>
      </c>
      <c r="E74" s="7" t="s">
        <v>13</v>
      </c>
      <c r="F74" s="3" t="s">
        <v>11</v>
      </c>
      <c r="G74" s="7"/>
      <c r="H74" s="7"/>
      <c r="I74" s="7"/>
      <c r="J74" s="7"/>
      <c r="K74" s="7">
        <v>70</v>
      </c>
      <c r="L74" s="7">
        <v>1</v>
      </c>
      <c r="M74" s="7">
        <v>15</v>
      </c>
      <c r="N74" s="3" t="s">
        <v>432</v>
      </c>
      <c r="O74" s="8">
        <v>75550</v>
      </c>
      <c r="P74" s="8">
        <v>24100</v>
      </c>
      <c r="Q74" s="8">
        <v>50350</v>
      </c>
      <c r="R74" s="14">
        <v>26250</v>
      </c>
      <c r="S74" s="8">
        <f t="shared" si="9"/>
        <v>25</v>
      </c>
      <c r="T74" s="14">
        <f t="shared" si="7"/>
        <v>52.135054617676268</v>
      </c>
      <c r="U74" s="3" t="s">
        <v>295</v>
      </c>
      <c r="V74" s="3" t="s">
        <v>296</v>
      </c>
      <c r="W74" s="3"/>
      <c r="X74" s="16" t="s">
        <v>726</v>
      </c>
      <c r="Y74" s="16"/>
      <c r="Z74" s="3" t="s">
        <v>726</v>
      </c>
      <c r="AA74" s="3"/>
      <c r="AB74" s="3" t="s">
        <v>9</v>
      </c>
      <c r="AC74" s="3" t="s">
        <v>725</v>
      </c>
      <c r="AD74" s="3" t="s">
        <v>726</v>
      </c>
      <c r="AE74" s="3"/>
      <c r="AF74" s="3" t="s">
        <v>726</v>
      </c>
      <c r="AG74" s="3"/>
      <c r="AH74" s="3" t="s">
        <v>726</v>
      </c>
      <c r="AI74" s="3"/>
      <c r="AJ74" s="3" t="s">
        <v>726</v>
      </c>
      <c r="AK74" s="3" t="s">
        <v>727</v>
      </c>
      <c r="AL74" s="3" t="s">
        <v>726</v>
      </c>
      <c r="AM74" s="3" t="s">
        <v>733</v>
      </c>
      <c r="AN74" s="3"/>
    </row>
    <row r="75" spans="1:40" ht="60" hidden="1">
      <c r="A75" s="7" t="s">
        <v>667</v>
      </c>
      <c r="B75" s="12" t="s">
        <v>433</v>
      </c>
      <c r="C75" s="3" t="s">
        <v>293</v>
      </c>
      <c r="D75" s="3" t="s">
        <v>294</v>
      </c>
      <c r="E75" s="7" t="s">
        <v>13</v>
      </c>
      <c r="F75" s="3" t="s">
        <v>11</v>
      </c>
      <c r="G75" s="7"/>
      <c r="H75" s="7"/>
      <c r="I75" s="7"/>
      <c r="J75" s="7"/>
      <c r="K75" s="7">
        <v>90</v>
      </c>
      <c r="L75" s="7">
        <v>1</v>
      </c>
      <c r="M75" s="7">
        <v>14</v>
      </c>
      <c r="N75" s="3" t="s">
        <v>430</v>
      </c>
      <c r="O75" s="8">
        <v>103680</v>
      </c>
      <c r="P75" s="8">
        <v>49500</v>
      </c>
      <c r="Q75" s="8">
        <v>81000</v>
      </c>
      <c r="R75" s="14">
        <v>31500</v>
      </c>
      <c r="S75" s="8">
        <f t="shared" si="9"/>
        <v>25</v>
      </c>
      <c r="T75" s="14">
        <f t="shared" si="7"/>
        <v>38.888888888888886</v>
      </c>
      <c r="U75" s="3" t="s">
        <v>295</v>
      </c>
      <c r="V75" s="3" t="s">
        <v>296</v>
      </c>
      <c r="W75" s="3"/>
      <c r="X75" s="16" t="s">
        <v>726</v>
      </c>
      <c r="Y75" s="16"/>
      <c r="Z75" s="3" t="s">
        <v>726</v>
      </c>
      <c r="AA75" s="3"/>
      <c r="AB75" s="3" t="s">
        <v>9</v>
      </c>
      <c r="AC75" s="3" t="s">
        <v>725</v>
      </c>
      <c r="AD75" s="3" t="s">
        <v>726</v>
      </c>
      <c r="AE75" s="3"/>
      <c r="AF75" s="3" t="s">
        <v>726</v>
      </c>
      <c r="AG75" s="3"/>
      <c r="AH75" s="3" t="s">
        <v>726</v>
      </c>
      <c r="AI75" s="3"/>
      <c r="AJ75" s="3" t="s">
        <v>726</v>
      </c>
      <c r="AK75" s="3" t="s">
        <v>727</v>
      </c>
      <c r="AL75" s="3" t="s">
        <v>726</v>
      </c>
      <c r="AM75" s="3" t="s">
        <v>733</v>
      </c>
      <c r="AN75" s="3"/>
    </row>
    <row r="76" spans="1:40" ht="60" hidden="1">
      <c r="A76" s="7" t="s">
        <v>666</v>
      </c>
      <c r="B76" s="12" t="s">
        <v>434</v>
      </c>
      <c r="C76" s="3" t="s">
        <v>315</v>
      </c>
      <c r="D76" s="3" t="s">
        <v>316</v>
      </c>
      <c r="E76" s="7" t="s">
        <v>317</v>
      </c>
      <c r="F76" s="3" t="s">
        <v>11</v>
      </c>
      <c r="G76" s="7"/>
      <c r="H76" s="7"/>
      <c r="I76" s="7"/>
      <c r="J76" s="7"/>
      <c r="K76" s="7">
        <v>35</v>
      </c>
      <c r="L76" s="7">
        <v>1</v>
      </c>
      <c r="M76" s="7">
        <v>10</v>
      </c>
      <c r="N76" s="3" t="s">
        <v>352</v>
      </c>
      <c r="O76" s="8">
        <v>20225</v>
      </c>
      <c r="P76" s="8">
        <v>11475</v>
      </c>
      <c r="Q76" s="8">
        <v>20225</v>
      </c>
      <c r="R76" s="14">
        <v>8750</v>
      </c>
      <c r="S76" s="8">
        <f t="shared" si="9"/>
        <v>25</v>
      </c>
      <c r="T76" s="14">
        <f t="shared" si="7"/>
        <v>43.263288009888754</v>
      </c>
      <c r="U76" s="3" t="s">
        <v>318</v>
      </c>
      <c r="V76" s="3" t="s">
        <v>319</v>
      </c>
      <c r="W76" s="3"/>
      <c r="X76" s="16" t="s">
        <v>726</v>
      </c>
      <c r="Y76" s="16"/>
      <c r="Z76" s="3" t="s">
        <v>726</v>
      </c>
      <c r="AA76" s="3"/>
      <c r="AB76" s="3" t="s">
        <v>726</v>
      </c>
      <c r="AC76" s="3"/>
      <c r="AD76" s="3" t="s">
        <v>726</v>
      </c>
      <c r="AE76" s="3"/>
      <c r="AF76" s="3" t="s">
        <v>726</v>
      </c>
      <c r="AG76" s="3"/>
      <c r="AH76" s="3" t="s">
        <v>726</v>
      </c>
      <c r="AI76" s="3"/>
      <c r="AJ76" s="3" t="s">
        <v>726</v>
      </c>
      <c r="AK76" s="3" t="s">
        <v>736</v>
      </c>
      <c r="AL76" s="3" t="s">
        <v>726</v>
      </c>
      <c r="AM76" s="3" t="s">
        <v>781</v>
      </c>
      <c r="AN76" s="3"/>
    </row>
    <row r="77" spans="1:40" ht="60" hidden="1">
      <c r="A77" s="7" t="s">
        <v>668</v>
      </c>
      <c r="B77" s="12" t="s">
        <v>435</v>
      </c>
      <c r="C77" s="3" t="s">
        <v>305</v>
      </c>
      <c r="D77" s="3" t="s">
        <v>306</v>
      </c>
      <c r="E77" s="7" t="s">
        <v>307</v>
      </c>
      <c r="F77" s="3" t="s">
        <v>11</v>
      </c>
      <c r="G77" s="7"/>
      <c r="H77" s="7"/>
      <c r="I77" s="7"/>
      <c r="J77" s="7"/>
      <c r="K77" s="7">
        <v>60</v>
      </c>
      <c r="L77" s="7">
        <v>1</v>
      </c>
      <c r="M77" s="7">
        <v>11</v>
      </c>
      <c r="N77" s="3" t="s">
        <v>436</v>
      </c>
      <c r="O77" s="8">
        <v>78900</v>
      </c>
      <c r="P77" s="8">
        <v>28200</v>
      </c>
      <c r="Q77" s="8">
        <v>43200</v>
      </c>
      <c r="R77" s="14">
        <v>15000</v>
      </c>
      <c r="S77" s="8">
        <f t="shared" si="9"/>
        <v>22.72727272727273</v>
      </c>
      <c r="T77" s="14">
        <f t="shared" si="7"/>
        <v>34.722222222222221</v>
      </c>
      <c r="U77" s="3" t="s">
        <v>308</v>
      </c>
      <c r="V77" s="3" t="s">
        <v>309</v>
      </c>
      <c r="W77" s="3"/>
      <c r="X77" s="16" t="s">
        <v>726</v>
      </c>
      <c r="Y77" s="16"/>
      <c r="Z77" s="3" t="s">
        <v>726</v>
      </c>
      <c r="AA77" s="3"/>
      <c r="AB77" s="3" t="s">
        <v>9</v>
      </c>
      <c r="AC77" s="3" t="s">
        <v>725</v>
      </c>
      <c r="AD77" s="3" t="s">
        <v>726</v>
      </c>
      <c r="AE77" s="3" t="s">
        <v>753</v>
      </c>
      <c r="AF77" s="3" t="s">
        <v>726</v>
      </c>
      <c r="AG77" s="3"/>
      <c r="AH77" s="3" t="s">
        <v>726</v>
      </c>
      <c r="AI77" s="3"/>
      <c r="AJ77" s="3" t="s">
        <v>726</v>
      </c>
      <c r="AK77" s="3" t="s">
        <v>727</v>
      </c>
      <c r="AL77" s="3" t="s">
        <v>726</v>
      </c>
      <c r="AM77" s="3" t="s">
        <v>733</v>
      </c>
      <c r="AN77" s="3"/>
    </row>
    <row r="78" spans="1:40" ht="75" hidden="1">
      <c r="A78" s="7" t="s">
        <v>669</v>
      </c>
      <c r="B78" s="12" t="s">
        <v>437</v>
      </c>
      <c r="C78" s="3" t="s">
        <v>373</v>
      </c>
      <c r="D78" s="3" t="s">
        <v>374</v>
      </c>
      <c r="E78" s="7" t="s">
        <v>13</v>
      </c>
      <c r="F78" s="3" t="s">
        <v>11</v>
      </c>
      <c r="G78" s="7"/>
      <c r="H78" s="7"/>
      <c r="I78" s="7"/>
      <c r="J78" s="7"/>
      <c r="K78" s="7">
        <v>310</v>
      </c>
      <c r="L78" s="7">
        <v>2</v>
      </c>
      <c r="M78" s="10">
        <v>14</v>
      </c>
      <c r="N78" s="3" t="s">
        <v>702</v>
      </c>
      <c r="O78" s="8">
        <v>358240</v>
      </c>
      <c r="P78" s="8">
        <v>220000</v>
      </c>
      <c r="Q78" s="8">
        <v>262000</v>
      </c>
      <c r="R78" s="14">
        <v>42000</v>
      </c>
      <c r="S78" s="8">
        <f t="shared" si="9"/>
        <v>9.67741935483871</v>
      </c>
      <c r="T78" s="14">
        <f t="shared" si="7"/>
        <v>16.03053435114504</v>
      </c>
      <c r="U78" s="3" t="s">
        <v>375</v>
      </c>
      <c r="V78" s="3" t="s">
        <v>376</v>
      </c>
      <c r="W78" s="3"/>
      <c r="X78" s="16" t="s">
        <v>726</v>
      </c>
      <c r="Y78" s="16"/>
      <c r="Z78" s="3" t="s">
        <v>726</v>
      </c>
      <c r="AA78" s="3"/>
      <c r="AB78" s="3" t="s">
        <v>9</v>
      </c>
      <c r="AC78" s="3" t="s">
        <v>725</v>
      </c>
      <c r="AD78" s="3" t="s">
        <v>726</v>
      </c>
      <c r="AE78" s="3" t="s">
        <v>753</v>
      </c>
      <c r="AF78" s="3" t="s">
        <v>726</v>
      </c>
      <c r="AG78" s="3"/>
      <c r="AH78" s="3" t="s">
        <v>726</v>
      </c>
      <c r="AI78" s="3"/>
      <c r="AJ78" s="3" t="s">
        <v>726</v>
      </c>
      <c r="AK78" s="3" t="s">
        <v>727</v>
      </c>
      <c r="AL78" s="3" t="s">
        <v>726</v>
      </c>
      <c r="AM78" s="3" t="s">
        <v>733</v>
      </c>
      <c r="AN78" s="3"/>
    </row>
    <row r="79" spans="1:40" ht="60" hidden="1">
      <c r="A79" s="7" t="s">
        <v>670</v>
      </c>
      <c r="B79" s="12" t="s">
        <v>438</v>
      </c>
      <c r="C79" s="3" t="s">
        <v>310</v>
      </c>
      <c r="D79" s="3" t="s">
        <v>311</v>
      </c>
      <c r="E79" s="7" t="s">
        <v>312</v>
      </c>
      <c r="F79" s="3" t="s">
        <v>11</v>
      </c>
      <c r="G79" s="7"/>
      <c r="H79" s="7"/>
      <c r="I79" s="7"/>
      <c r="J79" s="7"/>
      <c r="K79" s="7">
        <v>47</v>
      </c>
      <c r="L79" s="7">
        <v>1</v>
      </c>
      <c r="M79" s="7">
        <v>7</v>
      </c>
      <c r="N79" s="3" t="s">
        <v>439</v>
      </c>
      <c r="O79" s="8">
        <v>27030</v>
      </c>
      <c r="P79" s="8">
        <v>21030</v>
      </c>
      <c r="Q79" s="8">
        <v>27030</v>
      </c>
      <c r="R79" s="14">
        <v>6000</v>
      </c>
      <c r="S79" s="8">
        <f t="shared" si="9"/>
        <v>18.237082066869299</v>
      </c>
      <c r="T79" s="14">
        <f t="shared" si="7"/>
        <v>22.197558268590456</v>
      </c>
      <c r="U79" s="3" t="s">
        <v>313</v>
      </c>
      <c r="V79" s="3" t="s">
        <v>314</v>
      </c>
      <c r="W79" s="3"/>
      <c r="X79" s="16" t="s">
        <v>726</v>
      </c>
      <c r="Y79" s="16"/>
      <c r="Z79" s="3" t="s">
        <v>726</v>
      </c>
      <c r="AA79" s="3"/>
      <c r="AB79" s="3" t="s">
        <v>726</v>
      </c>
      <c r="AC79" s="3"/>
      <c r="AD79" s="3" t="s">
        <v>9</v>
      </c>
      <c r="AE79" s="3" t="s">
        <v>782</v>
      </c>
      <c r="AF79" s="3" t="s">
        <v>726</v>
      </c>
      <c r="AG79" s="3"/>
      <c r="AH79" s="3" t="s">
        <v>726</v>
      </c>
      <c r="AI79" s="3"/>
      <c r="AJ79" s="3" t="s">
        <v>726</v>
      </c>
      <c r="AK79" s="3" t="s">
        <v>727</v>
      </c>
      <c r="AL79" s="3" t="s">
        <v>726</v>
      </c>
      <c r="AM79" s="3" t="s">
        <v>783</v>
      </c>
      <c r="AN79" s="3" t="s">
        <v>782</v>
      </c>
    </row>
    <row r="80" spans="1:40" ht="60" hidden="1">
      <c r="A80" s="7" t="s">
        <v>671</v>
      </c>
      <c r="B80" s="12" t="s">
        <v>440</v>
      </c>
      <c r="C80" s="3" t="s">
        <v>337</v>
      </c>
      <c r="D80" s="3" t="s">
        <v>339</v>
      </c>
      <c r="E80" s="7" t="s">
        <v>66</v>
      </c>
      <c r="F80" s="3" t="s">
        <v>11</v>
      </c>
      <c r="G80" s="7"/>
      <c r="H80" s="7"/>
      <c r="I80" s="7"/>
      <c r="J80" s="7"/>
      <c r="K80" s="7">
        <v>90</v>
      </c>
      <c r="L80" s="7">
        <v>2</v>
      </c>
      <c r="M80" s="7">
        <v>7</v>
      </c>
      <c r="N80" s="3" t="s">
        <v>338</v>
      </c>
      <c r="O80" s="8">
        <v>60820</v>
      </c>
      <c r="P80" s="8">
        <v>40070</v>
      </c>
      <c r="Q80" s="8">
        <v>55820</v>
      </c>
      <c r="R80" s="14">
        <v>15750</v>
      </c>
      <c r="S80" s="8">
        <f t="shared" si="9"/>
        <v>25</v>
      </c>
      <c r="T80" s="14">
        <f t="shared" si="7"/>
        <v>28.215693299892511</v>
      </c>
      <c r="U80" s="3" t="s">
        <v>340</v>
      </c>
      <c r="V80" s="3" t="s">
        <v>341</v>
      </c>
      <c r="W80" s="3"/>
      <c r="X80" s="16" t="s">
        <v>726</v>
      </c>
      <c r="Y80" s="16"/>
      <c r="Z80" s="3" t="s">
        <v>726</v>
      </c>
      <c r="AA80" s="3"/>
      <c r="AB80" s="3" t="s">
        <v>726</v>
      </c>
      <c r="AC80" s="3"/>
      <c r="AD80" s="3" t="s">
        <v>726</v>
      </c>
      <c r="AE80" s="3"/>
      <c r="AF80" s="3" t="s">
        <v>726</v>
      </c>
      <c r="AG80" s="3"/>
      <c r="AH80" s="3" t="s">
        <v>726</v>
      </c>
      <c r="AI80" s="3"/>
      <c r="AJ80" s="3" t="s">
        <v>726</v>
      </c>
      <c r="AK80" s="3" t="s">
        <v>727</v>
      </c>
      <c r="AL80" s="3" t="s">
        <v>726</v>
      </c>
      <c r="AM80" s="3" t="s">
        <v>799</v>
      </c>
      <c r="AN80" s="3"/>
    </row>
    <row r="81" spans="1:40" ht="60" hidden="1">
      <c r="A81" s="7" t="s">
        <v>672</v>
      </c>
      <c r="B81" s="12" t="s">
        <v>441</v>
      </c>
      <c r="C81" s="3" t="s">
        <v>64</v>
      </c>
      <c r="D81" s="3" t="s">
        <v>65</v>
      </c>
      <c r="E81" s="7" t="s">
        <v>66</v>
      </c>
      <c r="F81" s="3" t="s">
        <v>696</v>
      </c>
      <c r="G81" s="7"/>
      <c r="H81" s="7"/>
      <c r="I81" s="7"/>
      <c r="J81" s="7"/>
      <c r="K81" s="7">
        <v>49</v>
      </c>
      <c r="L81" s="7">
        <v>1</v>
      </c>
      <c r="M81" s="7">
        <v>11</v>
      </c>
      <c r="N81" s="3" t="s">
        <v>442</v>
      </c>
      <c r="O81" s="8">
        <v>42832</v>
      </c>
      <c r="P81" s="8">
        <v>31612</v>
      </c>
      <c r="Q81" s="8">
        <v>39112</v>
      </c>
      <c r="R81" s="14">
        <v>7500</v>
      </c>
      <c r="S81" s="8">
        <f t="shared" si="9"/>
        <v>13.914656771799629</v>
      </c>
      <c r="T81" s="14">
        <f t="shared" si="7"/>
        <v>19.175700552260174</v>
      </c>
      <c r="U81" s="3" t="s">
        <v>67</v>
      </c>
      <c r="V81" s="3"/>
      <c r="W81" s="3"/>
      <c r="X81" s="16" t="s">
        <v>726</v>
      </c>
      <c r="Y81" s="16"/>
      <c r="Z81" s="3" t="s">
        <v>726</v>
      </c>
      <c r="AA81" s="3"/>
      <c r="AB81" s="3" t="s">
        <v>726</v>
      </c>
      <c r="AC81" s="3"/>
      <c r="AD81" s="3" t="s">
        <v>726</v>
      </c>
      <c r="AE81" s="3"/>
      <c r="AF81" s="3" t="s">
        <v>726</v>
      </c>
      <c r="AG81" s="3"/>
      <c r="AH81" s="3" t="s">
        <v>726</v>
      </c>
      <c r="AI81" s="3"/>
      <c r="AJ81" s="3" t="s">
        <v>726</v>
      </c>
      <c r="AK81" s="3" t="s">
        <v>800</v>
      </c>
      <c r="AL81" s="3"/>
      <c r="AM81" s="3"/>
      <c r="AN81" s="3"/>
    </row>
    <row r="82" spans="1:40" s="2" customFormat="1" ht="60" hidden="1">
      <c r="A82" s="7" t="s">
        <v>673</v>
      </c>
      <c r="B82" s="12" t="s">
        <v>443</v>
      </c>
      <c r="C82" s="3" t="s">
        <v>268</v>
      </c>
      <c r="D82" s="3" t="s">
        <v>269</v>
      </c>
      <c r="E82" s="7" t="s">
        <v>270</v>
      </c>
      <c r="F82" s="3" t="s">
        <v>11</v>
      </c>
      <c r="G82" s="7"/>
      <c r="H82" s="7"/>
      <c r="I82" s="7"/>
      <c r="J82" s="7"/>
      <c r="K82" s="7">
        <v>100</v>
      </c>
      <c r="L82" s="7">
        <v>3</v>
      </c>
      <c r="M82" s="7">
        <v>10</v>
      </c>
      <c r="N82" s="3" t="s">
        <v>444</v>
      </c>
      <c r="O82" s="8">
        <v>126300</v>
      </c>
      <c r="P82" s="8">
        <v>74900</v>
      </c>
      <c r="Q82" s="8">
        <v>101150</v>
      </c>
      <c r="R82" s="14">
        <v>26250</v>
      </c>
      <c r="S82" s="8">
        <f t="shared" si="9"/>
        <v>26.25</v>
      </c>
      <c r="T82" s="14">
        <f t="shared" si="7"/>
        <v>25.951557093425606</v>
      </c>
      <c r="U82" s="3" t="s">
        <v>271</v>
      </c>
      <c r="V82" s="3" t="s">
        <v>272</v>
      </c>
      <c r="W82" s="3"/>
      <c r="X82" s="16" t="s">
        <v>726</v>
      </c>
      <c r="Y82" s="16"/>
      <c r="Z82" s="3" t="s">
        <v>726</v>
      </c>
      <c r="AA82" s="3"/>
      <c r="AB82" s="3" t="s">
        <v>9</v>
      </c>
      <c r="AC82" s="3" t="s">
        <v>725</v>
      </c>
      <c r="AD82" s="3" t="s">
        <v>726</v>
      </c>
      <c r="AE82" s="3"/>
      <c r="AF82" s="3" t="s">
        <v>726</v>
      </c>
      <c r="AG82" s="3"/>
      <c r="AH82" s="3" t="s">
        <v>726</v>
      </c>
      <c r="AI82" s="3"/>
      <c r="AJ82" s="3" t="s">
        <v>726</v>
      </c>
      <c r="AK82" s="3" t="s">
        <v>727</v>
      </c>
      <c r="AL82" s="3" t="s">
        <v>726</v>
      </c>
      <c r="AM82" s="3" t="s">
        <v>801</v>
      </c>
      <c r="AN82" s="3" t="s">
        <v>553</v>
      </c>
    </row>
    <row r="83" spans="1:40" s="2" customFormat="1" ht="60" hidden="1">
      <c r="A83" s="7" t="s">
        <v>674</v>
      </c>
      <c r="B83" s="12" t="s">
        <v>445</v>
      </c>
      <c r="C83" s="3" t="s">
        <v>223</v>
      </c>
      <c r="D83" s="3" t="s">
        <v>224</v>
      </c>
      <c r="E83" s="7" t="s">
        <v>225</v>
      </c>
      <c r="F83" s="3" t="s">
        <v>11</v>
      </c>
      <c r="G83" s="7"/>
      <c r="H83" s="7"/>
      <c r="I83" s="7"/>
      <c r="J83" s="7"/>
      <c r="K83" s="7">
        <v>90</v>
      </c>
      <c r="L83" s="7">
        <v>1</v>
      </c>
      <c r="M83" s="7">
        <v>10</v>
      </c>
      <c r="N83" s="3" t="s">
        <v>703</v>
      </c>
      <c r="O83" s="8">
        <v>73450</v>
      </c>
      <c r="P83" s="8">
        <v>35590</v>
      </c>
      <c r="Q83" s="8">
        <v>59090</v>
      </c>
      <c r="R83" s="14">
        <v>22500</v>
      </c>
      <c r="S83" s="8">
        <f t="shared" si="9"/>
        <v>25</v>
      </c>
      <c r="T83" s="14">
        <f t="shared" si="7"/>
        <v>38.077508884752071</v>
      </c>
      <c r="U83" s="3" t="s">
        <v>226</v>
      </c>
      <c r="V83" s="3" t="s">
        <v>227</v>
      </c>
      <c r="W83" s="3" t="s">
        <v>19</v>
      </c>
      <c r="X83" s="16" t="s">
        <v>726</v>
      </c>
      <c r="Y83" s="16"/>
      <c r="Z83" s="3" t="s">
        <v>726</v>
      </c>
      <c r="AA83" s="3"/>
      <c r="AB83" s="3" t="s">
        <v>726</v>
      </c>
      <c r="AC83" s="3"/>
      <c r="AD83" s="3" t="s">
        <v>726</v>
      </c>
      <c r="AE83" s="3" t="s">
        <v>753</v>
      </c>
      <c r="AF83" s="3" t="s">
        <v>726</v>
      </c>
      <c r="AG83" s="3"/>
      <c r="AH83" s="3" t="s">
        <v>726</v>
      </c>
      <c r="AI83" s="3"/>
      <c r="AJ83" s="3" t="s">
        <v>726</v>
      </c>
      <c r="AK83" s="3" t="s">
        <v>727</v>
      </c>
      <c r="AL83" s="3" t="s">
        <v>726</v>
      </c>
      <c r="AM83" s="3" t="s">
        <v>733</v>
      </c>
      <c r="AN83" s="3"/>
    </row>
    <row r="84" spans="1:40" s="2" customFormat="1" ht="60" hidden="1">
      <c r="A84" s="7" t="s">
        <v>675</v>
      </c>
      <c r="B84" s="12" t="s">
        <v>446</v>
      </c>
      <c r="C84" s="3" t="s">
        <v>447</v>
      </c>
      <c r="D84" s="3" t="s">
        <v>367</v>
      </c>
      <c r="E84" s="7" t="s">
        <v>13</v>
      </c>
      <c r="F84" s="3" t="s">
        <v>11</v>
      </c>
      <c r="G84" s="7"/>
      <c r="H84" s="7"/>
      <c r="I84" s="7"/>
      <c r="J84" s="7"/>
      <c r="K84" s="7">
        <v>50</v>
      </c>
      <c r="L84" s="7">
        <v>1</v>
      </c>
      <c r="M84" s="7">
        <v>8</v>
      </c>
      <c r="N84" s="3" t="s">
        <v>448</v>
      </c>
      <c r="O84" s="8">
        <v>36221</v>
      </c>
      <c r="P84" s="8">
        <v>7841</v>
      </c>
      <c r="Q84" s="8">
        <v>17841</v>
      </c>
      <c r="R84" s="14">
        <v>10000</v>
      </c>
      <c r="S84" s="8">
        <f t="shared" si="9"/>
        <v>25</v>
      </c>
      <c r="T84" s="14">
        <f t="shared" si="7"/>
        <v>56.050669805504178</v>
      </c>
      <c r="U84" s="3" t="s">
        <v>368</v>
      </c>
      <c r="V84" s="3" t="s">
        <v>369</v>
      </c>
      <c r="W84" s="3"/>
      <c r="X84" s="16" t="s">
        <v>726</v>
      </c>
      <c r="Y84" s="16"/>
      <c r="Z84" s="3" t="s">
        <v>726</v>
      </c>
      <c r="AA84" s="3"/>
      <c r="AB84" s="3" t="s">
        <v>726</v>
      </c>
      <c r="AC84" s="3"/>
      <c r="AD84" s="3" t="s">
        <v>726</v>
      </c>
      <c r="AE84" s="3" t="s">
        <v>753</v>
      </c>
      <c r="AF84" s="3" t="s">
        <v>726</v>
      </c>
      <c r="AG84" s="3"/>
      <c r="AH84" s="3" t="s">
        <v>726</v>
      </c>
      <c r="AI84" s="3"/>
      <c r="AJ84" s="3" t="s">
        <v>726</v>
      </c>
      <c r="AK84" s="3" t="s">
        <v>727</v>
      </c>
      <c r="AL84" s="3" t="s">
        <v>726</v>
      </c>
      <c r="AM84" s="3" t="s">
        <v>733</v>
      </c>
      <c r="AN84" s="3"/>
    </row>
    <row r="85" spans="1:40" s="2" customFormat="1" ht="60" hidden="1">
      <c r="A85" s="7" t="s">
        <v>676</v>
      </c>
      <c r="B85" s="12" t="s">
        <v>449</v>
      </c>
      <c r="C85" s="3" t="s">
        <v>208</v>
      </c>
      <c r="D85" s="3" t="s">
        <v>209</v>
      </c>
      <c r="E85" s="7" t="s">
        <v>13</v>
      </c>
      <c r="F85" s="3" t="s">
        <v>11</v>
      </c>
      <c r="G85" s="7"/>
      <c r="H85" s="7"/>
      <c r="I85" s="7"/>
      <c r="J85" s="7"/>
      <c r="K85" s="7">
        <v>30</v>
      </c>
      <c r="L85" s="7">
        <v>1</v>
      </c>
      <c r="M85" s="7">
        <v>14</v>
      </c>
      <c r="N85" s="3" t="s">
        <v>430</v>
      </c>
      <c r="O85" s="8">
        <v>30364</v>
      </c>
      <c r="P85" s="8">
        <v>20000</v>
      </c>
      <c r="Q85" s="8">
        <v>25060</v>
      </c>
      <c r="R85" s="14">
        <v>5060</v>
      </c>
      <c r="S85" s="8">
        <f t="shared" si="9"/>
        <v>12.047619047619047</v>
      </c>
      <c r="T85" s="14">
        <f t="shared" si="7"/>
        <v>20.191540303272149</v>
      </c>
      <c r="U85" s="3" t="s">
        <v>210</v>
      </c>
      <c r="V85" s="3" t="s">
        <v>211</v>
      </c>
      <c r="W85" s="3"/>
      <c r="X85" s="16" t="s">
        <v>726</v>
      </c>
      <c r="Y85" s="16"/>
      <c r="Z85" s="3" t="s">
        <v>726</v>
      </c>
      <c r="AA85" s="3"/>
      <c r="AB85" s="3" t="s">
        <v>9</v>
      </c>
      <c r="AC85" s="3" t="s">
        <v>725</v>
      </c>
      <c r="AD85" s="3" t="s">
        <v>726</v>
      </c>
      <c r="AE85" s="3" t="s">
        <v>753</v>
      </c>
      <c r="AF85" s="3" t="s">
        <v>726</v>
      </c>
      <c r="AG85" s="3"/>
      <c r="AH85" s="3" t="s">
        <v>726</v>
      </c>
      <c r="AI85" s="3"/>
      <c r="AJ85" s="3" t="s">
        <v>726</v>
      </c>
      <c r="AK85" s="3" t="s">
        <v>727</v>
      </c>
      <c r="AL85" s="3" t="s">
        <v>726</v>
      </c>
      <c r="AM85" s="3" t="s">
        <v>733</v>
      </c>
      <c r="AN85" s="3"/>
    </row>
    <row r="86" spans="1:40" s="2" customFormat="1" ht="60" hidden="1">
      <c r="A86" s="7" t="s">
        <v>677</v>
      </c>
      <c r="B86" s="12" t="s">
        <v>450</v>
      </c>
      <c r="C86" s="3" t="s">
        <v>283</v>
      </c>
      <c r="D86" s="3" t="s">
        <v>284</v>
      </c>
      <c r="E86" s="7" t="s">
        <v>285</v>
      </c>
      <c r="F86" s="3" t="s">
        <v>11</v>
      </c>
      <c r="G86" s="7"/>
      <c r="H86" s="7"/>
      <c r="I86" s="7"/>
      <c r="J86" s="7"/>
      <c r="K86" s="7">
        <v>10</v>
      </c>
      <c r="L86" s="7">
        <v>1</v>
      </c>
      <c r="M86" s="7">
        <v>15</v>
      </c>
      <c r="N86" s="3" t="s">
        <v>704</v>
      </c>
      <c r="O86" s="8">
        <v>12730.23</v>
      </c>
      <c r="P86" s="8">
        <v>5960</v>
      </c>
      <c r="Q86" s="8">
        <v>9660</v>
      </c>
      <c r="R86" s="14">
        <v>3700</v>
      </c>
      <c r="S86" s="8">
        <f t="shared" si="9"/>
        <v>24.666666666666664</v>
      </c>
      <c r="T86" s="14">
        <f t="shared" si="7"/>
        <v>38.302277432712216</v>
      </c>
      <c r="U86" s="3" t="s">
        <v>286</v>
      </c>
      <c r="V86" s="3" t="s">
        <v>287</v>
      </c>
      <c r="W86" s="3"/>
      <c r="X86" s="16" t="s">
        <v>726</v>
      </c>
      <c r="Y86" s="16"/>
      <c r="Z86" s="3" t="s">
        <v>726</v>
      </c>
      <c r="AA86" s="3"/>
      <c r="AB86" s="3" t="s">
        <v>726</v>
      </c>
      <c r="AC86" s="3"/>
      <c r="AD86" s="3" t="s">
        <v>726</v>
      </c>
      <c r="AE86" s="3"/>
      <c r="AF86" s="3" t="s">
        <v>726</v>
      </c>
      <c r="AG86" s="3"/>
      <c r="AH86" s="3" t="s">
        <v>726</v>
      </c>
      <c r="AI86" s="3"/>
      <c r="AJ86" s="3" t="s">
        <v>726</v>
      </c>
      <c r="AK86" s="3" t="s">
        <v>727</v>
      </c>
      <c r="AL86" s="3" t="s">
        <v>726</v>
      </c>
      <c r="AM86" s="3" t="s">
        <v>802</v>
      </c>
      <c r="AN86" s="3"/>
    </row>
    <row r="87" spans="1:40" s="2" customFormat="1" ht="60" hidden="1">
      <c r="A87" s="7" t="s">
        <v>678</v>
      </c>
      <c r="B87" s="12" t="s">
        <v>386</v>
      </c>
      <c r="C87" s="3" t="s">
        <v>404</v>
      </c>
      <c r="D87" s="3" t="s">
        <v>387</v>
      </c>
      <c r="E87" s="7" t="s">
        <v>388</v>
      </c>
      <c r="F87" s="3" t="s">
        <v>11</v>
      </c>
      <c r="G87" s="7"/>
      <c r="H87" s="7"/>
      <c r="I87" s="7"/>
      <c r="J87" s="7"/>
      <c r="K87" s="7">
        <v>30</v>
      </c>
      <c r="L87" s="7">
        <v>1</v>
      </c>
      <c r="M87" s="7">
        <v>7</v>
      </c>
      <c r="N87" s="3" t="s">
        <v>389</v>
      </c>
      <c r="O87" s="8">
        <v>31589.24</v>
      </c>
      <c r="P87" s="8">
        <v>22907.24</v>
      </c>
      <c r="Q87" s="8">
        <v>28157.24</v>
      </c>
      <c r="R87" s="14">
        <v>5250</v>
      </c>
      <c r="S87" s="8">
        <f t="shared" si="9"/>
        <v>25</v>
      </c>
      <c r="T87" s="14">
        <f t="shared" si="7"/>
        <v>18.645293359718494</v>
      </c>
      <c r="U87" s="3" t="s">
        <v>392</v>
      </c>
      <c r="V87" s="3"/>
      <c r="W87" s="3" t="s">
        <v>393</v>
      </c>
      <c r="X87" s="16" t="s">
        <v>726</v>
      </c>
      <c r="Y87" s="16"/>
      <c r="Z87" s="3" t="s">
        <v>726</v>
      </c>
      <c r="AA87" s="3"/>
      <c r="AB87" s="3" t="s">
        <v>726</v>
      </c>
      <c r="AC87" s="3" t="s">
        <v>725</v>
      </c>
      <c r="AD87" s="3" t="s">
        <v>726</v>
      </c>
      <c r="AE87" s="3"/>
      <c r="AF87" s="3" t="s">
        <v>9</v>
      </c>
      <c r="AG87" s="3"/>
      <c r="AH87" s="3" t="s">
        <v>726</v>
      </c>
      <c r="AI87" s="3" t="s">
        <v>391</v>
      </c>
      <c r="AJ87" s="3" t="s">
        <v>726</v>
      </c>
      <c r="AK87" s="3" t="s">
        <v>727</v>
      </c>
      <c r="AL87" s="3" t="s">
        <v>726</v>
      </c>
      <c r="AM87" s="3" t="s">
        <v>786</v>
      </c>
      <c r="AN87" s="3" t="s">
        <v>391</v>
      </c>
    </row>
    <row r="88" spans="1:40" s="2" customFormat="1" ht="60" hidden="1">
      <c r="A88" s="7" t="s">
        <v>679</v>
      </c>
      <c r="B88" s="12" t="s">
        <v>394</v>
      </c>
      <c r="C88" s="3" t="s">
        <v>252</v>
      </c>
      <c r="D88" s="3" t="s">
        <v>253</v>
      </c>
      <c r="E88" s="7" t="s">
        <v>66</v>
      </c>
      <c r="F88" s="3" t="s">
        <v>11</v>
      </c>
      <c r="G88" s="7">
        <v>130</v>
      </c>
      <c r="H88" s="7">
        <v>2</v>
      </c>
      <c r="I88" s="7">
        <v>10</v>
      </c>
      <c r="J88" s="12">
        <v>20</v>
      </c>
      <c r="K88" s="7"/>
      <c r="L88" s="7"/>
      <c r="M88" s="9"/>
      <c r="N88" s="3" t="s">
        <v>395</v>
      </c>
      <c r="O88" s="8">
        <v>17490</v>
      </c>
      <c r="P88" s="8">
        <v>7490</v>
      </c>
      <c r="Q88" s="8">
        <v>17490</v>
      </c>
      <c r="R88" s="14">
        <v>10000</v>
      </c>
      <c r="S88" s="14">
        <f>(R88/J88)/G88</f>
        <v>3.8461538461538463</v>
      </c>
      <c r="T88" s="14">
        <f t="shared" si="7"/>
        <v>57.175528873642079</v>
      </c>
      <c r="U88" s="3" t="s">
        <v>254</v>
      </c>
      <c r="V88" s="3" t="s">
        <v>255</v>
      </c>
      <c r="W88" s="3"/>
      <c r="X88" s="16" t="s">
        <v>726</v>
      </c>
      <c r="Y88" s="16"/>
      <c r="Z88" s="3" t="s">
        <v>726</v>
      </c>
      <c r="AA88" s="3"/>
      <c r="AB88" s="3" t="s">
        <v>9</v>
      </c>
      <c r="AC88" s="3" t="s">
        <v>725</v>
      </c>
      <c r="AD88" s="3" t="s">
        <v>726</v>
      </c>
      <c r="AE88" s="3"/>
      <c r="AF88" s="3" t="s">
        <v>726</v>
      </c>
      <c r="AG88" s="3"/>
      <c r="AH88" s="3" t="s">
        <v>726</v>
      </c>
      <c r="AI88" s="3"/>
      <c r="AJ88" s="3" t="s">
        <v>726</v>
      </c>
      <c r="AK88" s="3" t="s">
        <v>727</v>
      </c>
      <c r="AL88" s="3" t="s">
        <v>726</v>
      </c>
      <c r="AM88" s="3" t="s">
        <v>787</v>
      </c>
      <c r="AN88" s="3"/>
    </row>
    <row r="89" spans="1:40" s="2" customFormat="1" ht="75" hidden="1">
      <c r="A89" s="7" t="s">
        <v>680</v>
      </c>
      <c r="B89" s="12" t="s">
        <v>396</v>
      </c>
      <c r="C89" s="3" t="s">
        <v>256</v>
      </c>
      <c r="D89" s="3" t="s">
        <v>257</v>
      </c>
      <c r="E89" s="7" t="s">
        <v>66</v>
      </c>
      <c r="F89" s="3" t="s">
        <v>11</v>
      </c>
      <c r="G89" s="7"/>
      <c r="H89" s="7"/>
      <c r="I89" s="7"/>
      <c r="J89" s="7"/>
      <c r="K89" s="7">
        <v>17</v>
      </c>
      <c r="L89" s="7">
        <v>1</v>
      </c>
      <c r="M89" s="7">
        <v>7</v>
      </c>
      <c r="N89" s="3" t="s">
        <v>705</v>
      </c>
      <c r="O89" s="8">
        <v>16056</v>
      </c>
      <c r="P89" s="8">
        <v>11941</v>
      </c>
      <c r="Q89" s="8">
        <v>14916</v>
      </c>
      <c r="R89" s="14">
        <v>2975</v>
      </c>
      <c r="S89" s="8">
        <f t="shared" ref="S89:S102" si="10">R89/(M89)/K89</f>
        <v>25</v>
      </c>
      <c r="T89" s="14">
        <f t="shared" si="7"/>
        <v>19.945025475998928</v>
      </c>
      <c r="U89" s="3" t="s">
        <v>258</v>
      </c>
      <c r="V89" s="3" t="s">
        <v>259</v>
      </c>
      <c r="W89" s="3"/>
      <c r="X89" s="16" t="s">
        <v>726</v>
      </c>
      <c r="Y89" s="16"/>
      <c r="Z89" s="3" t="s">
        <v>726</v>
      </c>
      <c r="AA89" s="3"/>
      <c r="AB89" s="3" t="s">
        <v>726</v>
      </c>
      <c r="AC89" s="3"/>
      <c r="AD89" s="3" t="s">
        <v>726</v>
      </c>
      <c r="AE89" s="3"/>
      <c r="AF89" s="3" t="s">
        <v>726</v>
      </c>
      <c r="AG89" s="3"/>
      <c r="AH89" s="3" t="s">
        <v>726</v>
      </c>
      <c r="AI89" s="3"/>
      <c r="AJ89" s="3" t="s">
        <v>726</v>
      </c>
      <c r="AK89" s="3" t="s">
        <v>727</v>
      </c>
      <c r="AL89" s="3" t="s">
        <v>726</v>
      </c>
      <c r="AM89" s="3" t="s">
        <v>788</v>
      </c>
      <c r="AN89" s="3"/>
    </row>
    <row r="90" spans="1:40" s="2" customFormat="1" ht="60" hidden="1">
      <c r="A90" s="7" t="s">
        <v>681</v>
      </c>
      <c r="B90" s="12" t="s">
        <v>397</v>
      </c>
      <c r="C90" s="3" t="s">
        <v>320</v>
      </c>
      <c r="D90" s="3" t="s">
        <v>294</v>
      </c>
      <c r="E90" s="7" t="s">
        <v>13</v>
      </c>
      <c r="F90" s="3" t="s">
        <v>11</v>
      </c>
      <c r="G90" s="7"/>
      <c r="H90" s="7"/>
      <c r="I90" s="7"/>
      <c r="J90" s="7"/>
      <c r="K90" s="7">
        <v>132</v>
      </c>
      <c r="L90" s="7">
        <v>1</v>
      </c>
      <c r="M90" s="7">
        <v>14</v>
      </c>
      <c r="N90" s="3" t="s">
        <v>398</v>
      </c>
      <c r="O90" s="8">
        <v>85989.4</v>
      </c>
      <c r="P90" s="8">
        <v>79989.399999999994</v>
      </c>
      <c r="Q90" s="8">
        <v>85989.4</v>
      </c>
      <c r="R90" s="14">
        <v>10000</v>
      </c>
      <c r="S90" s="8">
        <f t="shared" si="10"/>
        <v>5.4112554112554117</v>
      </c>
      <c r="T90" s="14">
        <f t="shared" si="7"/>
        <v>11.629340360556069</v>
      </c>
      <c r="U90" s="3" t="s">
        <v>303</v>
      </c>
      <c r="V90" s="3" t="s">
        <v>304</v>
      </c>
      <c r="W90" s="3"/>
      <c r="X90" s="16" t="s">
        <v>726</v>
      </c>
      <c r="Y90" s="16"/>
      <c r="Z90" s="3" t="s">
        <v>726</v>
      </c>
      <c r="AA90" s="3"/>
      <c r="AB90" s="3" t="s">
        <v>726</v>
      </c>
      <c r="AC90" s="3"/>
      <c r="AD90" s="3" t="s">
        <v>726</v>
      </c>
      <c r="AE90" s="3" t="s">
        <v>753</v>
      </c>
      <c r="AF90" s="3" t="s">
        <v>726</v>
      </c>
      <c r="AG90" s="3"/>
      <c r="AH90" s="3" t="s">
        <v>726</v>
      </c>
      <c r="AI90" s="3"/>
      <c r="AJ90" s="3" t="s">
        <v>726</v>
      </c>
      <c r="AK90" s="3" t="s">
        <v>727</v>
      </c>
      <c r="AL90" s="3" t="s">
        <v>726</v>
      </c>
      <c r="AM90" s="3" t="s">
        <v>733</v>
      </c>
      <c r="AN90" s="3"/>
    </row>
    <row r="91" spans="1:40" s="2" customFormat="1" ht="60" hidden="1">
      <c r="A91" s="7" t="s">
        <v>682</v>
      </c>
      <c r="B91" s="12" t="s">
        <v>599</v>
      </c>
      <c r="C91" s="3" t="s">
        <v>302</v>
      </c>
      <c r="D91" s="3" t="s">
        <v>294</v>
      </c>
      <c r="E91" s="7" t="s">
        <v>13</v>
      </c>
      <c r="F91" s="3" t="s">
        <v>11</v>
      </c>
      <c r="G91" s="7"/>
      <c r="H91" s="7"/>
      <c r="I91" s="7"/>
      <c r="J91" s="7"/>
      <c r="K91" s="7">
        <v>150</v>
      </c>
      <c r="L91" s="7">
        <v>1</v>
      </c>
      <c r="M91" s="7">
        <v>14</v>
      </c>
      <c r="N91" s="3" t="s">
        <v>706</v>
      </c>
      <c r="O91" s="8">
        <v>79495</v>
      </c>
      <c r="P91" s="8">
        <v>59495</v>
      </c>
      <c r="Q91" s="8">
        <v>79495</v>
      </c>
      <c r="R91" s="14">
        <v>20000</v>
      </c>
      <c r="S91" s="8">
        <f t="shared" si="10"/>
        <v>9.5238095238095237</v>
      </c>
      <c r="T91" s="14">
        <f t="shared" si="7"/>
        <v>25.158815019812568</v>
      </c>
      <c r="U91" s="3" t="s">
        <v>303</v>
      </c>
      <c r="V91" s="3" t="s">
        <v>304</v>
      </c>
      <c r="W91" s="3"/>
      <c r="X91" s="16" t="s">
        <v>726</v>
      </c>
      <c r="Y91" s="16"/>
      <c r="Z91" s="3" t="s">
        <v>726</v>
      </c>
      <c r="AA91" s="3"/>
      <c r="AB91" s="3" t="s">
        <v>726</v>
      </c>
      <c r="AC91" s="3"/>
      <c r="AD91" s="3" t="s">
        <v>726</v>
      </c>
      <c r="AE91" s="3" t="s">
        <v>753</v>
      </c>
      <c r="AF91" s="3" t="s">
        <v>726</v>
      </c>
      <c r="AG91" s="3"/>
      <c r="AH91" s="3" t="s">
        <v>726</v>
      </c>
      <c r="AI91" s="3"/>
      <c r="AJ91" s="3" t="s">
        <v>726</v>
      </c>
      <c r="AK91" s="3" t="s">
        <v>727</v>
      </c>
      <c r="AL91" s="3" t="s">
        <v>726</v>
      </c>
      <c r="AM91" s="3" t="s">
        <v>733</v>
      </c>
      <c r="AN91" s="3"/>
    </row>
    <row r="92" spans="1:40" s="2" customFormat="1" ht="60" hidden="1">
      <c r="A92" s="7" t="s">
        <v>683</v>
      </c>
      <c r="B92" s="12" t="s">
        <v>399</v>
      </c>
      <c r="C92" s="3" t="s">
        <v>400</v>
      </c>
      <c r="D92" s="3" t="s">
        <v>299</v>
      </c>
      <c r="E92" s="7" t="s">
        <v>13</v>
      </c>
      <c r="F92" s="3" t="s">
        <v>11</v>
      </c>
      <c r="G92" s="7"/>
      <c r="H92" s="7"/>
      <c r="I92" s="7"/>
      <c r="J92" s="7"/>
      <c r="K92" s="7">
        <v>194</v>
      </c>
      <c r="L92" s="7">
        <v>1</v>
      </c>
      <c r="M92" s="7">
        <v>21</v>
      </c>
      <c r="N92" s="3" t="s">
        <v>707</v>
      </c>
      <c r="O92" s="8">
        <v>200660</v>
      </c>
      <c r="P92" s="8">
        <v>169290</v>
      </c>
      <c r="Q92" s="8">
        <v>194290</v>
      </c>
      <c r="R92" s="14">
        <v>25000</v>
      </c>
      <c r="S92" s="8">
        <f t="shared" si="10"/>
        <v>6.1364752086401566</v>
      </c>
      <c r="T92" s="14">
        <f t="shared" si="7"/>
        <v>12.867363219928972</v>
      </c>
      <c r="U92" s="3" t="s">
        <v>300</v>
      </c>
      <c r="V92" s="3" t="s">
        <v>301</v>
      </c>
      <c r="W92" s="3" t="s">
        <v>19</v>
      </c>
      <c r="X92" s="16" t="s">
        <v>726</v>
      </c>
      <c r="Y92" s="16"/>
      <c r="Z92" s="3" t="s">
        <v>726</v>
      </c>
      <c r="AA92" s="3"/>
      <c r="AB92" s="3" t="s">
        <v>726</v>
      </c>
      <c r="AC92" s="3"/>
      <c r="AD92" s="3" t="s">
        <v>726</v>
      </c>
      <c r="AE92" s="3" t="s">
        <v>753</v>
      </c>
      <c r="AF92" s="3" t="s">
        <v>726</v>
      </c>
      <c r="AG92" s="3"/>
      <c r="AH92" s="3" t="s">
        <v>726</v>
      </c>
      <c r="AI92" s="3"/>
      <c r="AJ92" s="3" t="s">
        <v>726</v>
      </c>
      <c r="AK92" s="3" t="s">
        <v>727</v>
      </c>
      <c r="AL92" s="3" t="s">
        <v>726</v>
      </c>
      <c r="AM92" s="3" t="s">
        <v>733</v>
      </c>
      <c r="AN92" s="3"/>
    </row>
    <row r="93" spans="1:40" s="2" customFormat="1" ht="60" hidden="1">
      <c r="A93" s="7" t="s">
        <v>684</v>
      </c>
      <c r="B93" s="12" t="s">
        <v>401</v>
      </c>
      <c r="C93" s="3" t="s">
        <v>244</v>
      </c>
      <c r="D93" s="3" t="s">
        <v>245</v>
      </c>
      <c r="E93" s="7" t="s">
        <v>13</v>
      </c>
      <c r="F93" s="3" t="s">
        <v>11</v>
      </c>
      <c r="G93" s="7"/>
      <c r="H93" s="7"/>
      <c r="I93" s="7"/>
      <c r="J93" s="7"/>
      <c r="K93" s="7">
        <v>75</v>
      </c>
      <c r="L93" s="7">
        <v>1</v>
      </c>
      <c r="M93" s="7">
        <v>21</v>
      </c>
      <c r="N93" s="3" t="s">
        <v>708</v>
      </c>
      <c r="O93" s="8">
        <v>138146</v>
      </c>
      <c r="P93" s="8">
        <v>44000</v>
      </c>
      <c r="Q93" s="8">
        <v>55000</v>
      </c>
      <c r="R93" s="14">
        <v>11000</v>
      </c>
      <c r="S93" s="8">
        <f t="shared" si="10"/>
        <v>6.9841269841269851</v>
      </c>
      <c r="T93" s="14">
        <f t="shared" si="7"/>
        <v>20</v>
      </c>
      <c r="U93" s="3" t="s">
        <v>246</v>
      </c>
      <c r="V93" s="3" t="s">
        <v>247</v>
      </c>
      <c r="W93" s="3"/>
      <c r="X93" s="16" t="s">
        <v>726</v>
      </c>
      <c r="Y93" s="16"/>
      <c r="Z93" s="3" t="s">
        <v>726</v>
      </c>
      <c r="AA93" s="3"/>
      <c r="AB93" s="3" t="s">
        <v>726</v>
      </c>
      <c r="AC93" s="3"/>
      <c r="AD93" s="3" t="s">
        <v>726</v>
      </c>
      <c r="AE93" s="3" t="s">
        <v>753</v>
      </c>
      <c r="AF93" s="3" t="s">
        <v>726</v>
      </c>
      <c r="AG93" s="3"/>
      <c r="AH93" s="3" t="s">
        <v>726</v>
      </c>
      <c r="AI93" s="3"/>
      <c r="AJ93" s="3" t="s">
        <v>726</v>
      </c>
      <c r="AK93" s="3" t="s">
        <v>727</v>
      </c>
      <c r="AL93" s="3" t="s">
        <v>726</v>
      </c>
      <c r="AM93" s="3" t="s">
        <v>733</v>
      </c>
      <c r="AN93" s="3"/>
    </row>
    <row r="94" spans="1:40" s="2" customFormat="1" ht="60" hidden="1">
      <c r="A94" s="7" t="s">
        <v>685</v>
      </c>
      <c r="B94" s="12" t="s">
        <v>402</v>
      </c>
      <c r="C94" s="3" t="s">
        <v>332</v>
      </c>
      <c r="D94" s="3" t="s">
        <v>333</v>
      </c>
      <c r="E94" s="7" t="s">
        <v>13</v>
      </c>
      <c r="F94" s="3" t="s">
        <v>11</v>
      </c>
      <c r="G94" s="7"/>
      <c r="H94" s="7"/>
      <c r="I94" s="7"/>
      <c r="J94" s="7"/>
      <c r="K94" s="7">
        <v>36</v>
      </c>
      <c r="L94" s="7">
        <v>1</v>
      </c>
      <c r="M94" s="7">
        <v>17</v>
      </c>
      <c r="N94" s="3" t="s">
        <v>403</v>
      </c>
      <c r="O94" s="8">
        <v>63117</v>
      </c>
      <c r="P94" s="8">
        <v>28477</v>
      </c>
      <c r="Q94" s="8">
        <v>43167</v>
      </c>
      <c r="R94" s="14">
        <v>14690</v>
      </c>
      <c r="S94" s="8">
        <f t="shared" si="10"/>
        <v>24.003267973856211</v>
      </c>
      <c r="T94" s="14">
        <f t="shared" si="7"/>
        <v>34.030625246137099</v>
      </c>
      <c r="U94" s="3" t="s">
        <v>334</v>
      </c>
      <c r="V94" s="3" t="s">
        <v>335</v>
      </c>
      <c r="W94" s="3" t="s">
        <v>336</v>
      </c>
      <c r="X94" s="16" t="s">
        <v>726</v>
      </c>
      <c r="Y94" s="16"/>
      <c r="Z94" s="3" t="s">
        <v>726</v>
      </c>
      <c r="AA94" s="3"/>
      <c r="AB94" s="3" t="s">
        <v>9</v>
      </c>
      <c r="AC94" s="3" t="s">
        <v>725</v>
      </c>
      <c r="AD94" s="3" t="s">
        <v>726</v>
      </c>
      <c r="AE94" s="3"/>
      <c r="AF94" s="3" t="s">
        <v>726</v>
      </c>
      <c r="AG94" s="3"/>
      <c r="AH94" s="3" t="s">
        <v>726</v>
      </c>
      <c r="AI94" s="3"/>
      <c r="AJ94" s="3" t="s">
        <v>726</v>
      </c>
      <c r="AK94" s="3" t="s">
        <v>727</v>
      </c>
      <c r="AL94" s="3" t="s">
        <v>726</v>
      </c>
      <c r="AM94" s="3" t="s">
        <v>789</v>
      </c>
      <c r="AN94" s="3"/>
    </row>
    <row r="95" spans="1:40" s="2" customFormat="1" ht="60" hidden="1">
      <c r="A95" s="7" t="s">
        <v>686</v>
      </c>
      <c r="B95" s="12" t="s">
        <v>405</v>
      </c>
      <c r="C95" s="3" t="s">
        <v>406</v>
      </c>
      <c r="D95" s="3" t="s">
        <v>407</v>
      </c>
      <c r="E95" s="7" t="s">
        <v>408</v>
      </c>
      <c r="F95" s="3" t="s">
        <v>11</v>
      </c>
      <c r="G95" s="7"/>
      <c r="H95" s="7"/>
      <c r="I95" s="7"/>
      <c r="J95" s="7"/>
      <c r="K95" s="7">
        <v>50</v>
      </c>
      <c r="L95" s="7">
        <v>1</v>
      </c>
      <c r="M95" s="7">
        <v>11</v>
      </c>
      <c r="N95" s="3" t="s">
        <v>409</v>
      </c>
      <c r="O95" s="8">
        <v>44790</v>
      </c>
      <c r="P95" s="8">
        <v>31040</v>
      </c>
      <c r="Q95" s="8">
        <v>44790</v>
      </c>
      <c r="R95" s="14">
        <v>13750</v>
      </c>
      <c r="S95" s="8">
        <f t="shared" si="10"/>
        <v>25</v>
      </c>
      <c r="T95" s="14">
        <f t="shared" si="7"/>
        <v>30.698816700156286</v>
      </c>
      <c r="U95" s="3" t="s">
        <v>410</v>
      </c>
      <c r="V95" s="3" t="s">
        <v>411</v>
      </c>
      <c r="W95" s="3" t="s">
        <v>412</v>
      </c>
      <c r="X95" s="16" t="s">
        <v>726</v>
      </c>
      <c r="Y95" s="16"/>
      <c r="Z95" s="3" t="s">
        <v>726</v>
      </c>
      <c r="AA95" s="3"/>
      <c r="AB95" s="3" t="s">
        <v>726</v>
      </c>
      <c r="AC95" s="3"/>
      <c r="AD95" s="3" t="s">
        <v>726</v>
      </c>
      <c r="AE95" s="3"/>
      <c r="AF95" s="3" t="s">
        <v>726</v>
      </c>
      <c r="AG95" s="3"/>
      <c r="AH95" s="3" t="s">
        <v>726</v>
      </c>
      <c r="AI95" s="3"/>
      <c r="AJ95" s="3" t="s">
        <v>726</v>
      </c>
      <c r="AK95" s="3" t="s">
        <v>790</v>
      </c>
      <c r="AL95" s="3" t="s">
        <v>726</v>
      </c>
      <c r="AM95" s="3" t="s">
        <v>791</v>
      </c>
      <c r="AN95" s="3"/>
    </row>
    <row r="96" spans="1:40" s="2" customFormat="1" ht="60" hidden="1">
      <c r="A96" s="7" t="s">
        <v>687</v>
      </c>
      <c r="B96" s="12" t="s">
        <v>413</v>
      </c>
      <c r="C96" s="3" t="s">
        <v>260</v>
      </c>
      <c r="D96" s="3" t="s">
        <v>414</v>
      </c>
      <c r="E96" s="7" t="s">
        <v>169</v>
      </c>
      <c r="F96" s="3" t="s">
        <v>11</v>
      </c>
      <c r="G96" s="7"/>
      <c r="H96" s="7"/>
      <c r="I96" s="7"/>
      <c r="J96" s="7"/>
      <c r="K96" s="7">
        <v>120</v>
      </c>
      <c r="L96" s="7">
        <v>1</v>
      </c>
      <c r="M96" s="10">
        <v>14</v>
      </c>
      <c r="N96" s="3" t="s">
        <v>415</v>
      </c>
      <c r="O96" s="8">
        <v>148700</v>
      </c>
      <c r="P96" s="8">
        <v>56800</v>
      </c>
      <c r="Q96" s="8">
        <v>91800</v>
      </c>
      <c r="R96" s="14">
        <v>35000</v>
      </c>
      <c r="S96" s="8">
        <f t="shared" si="10"/>
        <v>20.833333333333332</v>
      </c>
      <c r="T96" s="14">
        <f t="shared" si="7"/>
        <v>38.126361655773422</v>
      </c>
      <c r="U96" s="3" t="s">
        <v>261</v>
      </c>
      <c r="V96" s="3" t="s">
        <v>262</v>
      </c>
      <c r="W96" s="3" t="s">
        <v>19</v>
      </c>
      <c r="X96" s="16" t="s">
        <v>726</v>
      </c>
      <c r="Y96" s="16"/>
      <c r="Z96" s="3" t="s">
        <v>726</v>
      </c>
      <c r="AA96" s="3"/>
      <c r="AB96" s="3" t="s">
        <v>726</v>
      </c>
      <c r="AC96" s="3"/>
      <c r="AD96" s="3" t="s">
        <v>726</v>
      </c>
      <c r="AE96" s="3" t="s">
        <v>753</v>
      </c>
      <c r="AF96" s="3" t="s">
        <v>726</v>
      </c>
      <c r="AG96" s="3"/>
      <c r="AH96" s="3" t="s">
        <v>726</v>
      </c>
      <c r="AI96" s="3"/>
      <c r="AJ96" s="3" t="s">
        <v>726</v>
      </c>
      <c r="AK96" s="3" t="s">
        <v>727</v>
      </c>
      <c r="AL96" s="3" t="s">
        <v>726</v>
      </c>
      <c r="AM96" s="3" t="s">
        <v>733</v>
      </c>
      <c r="AN96" s="3"/>
    </row>
    <row r="97" spans="1:40" s="2" customFormat="1" ht="60" hidden="1">
      <c r="A97" s="7" t="s">
        <v>688</v>
      </c>
      <c r="B97" s="12" t="s">
        <v>416</v>
      </c>
      <c r="C97" s="3" t="s">
        <v>417</v>
      </c>
      <c r="D97" s="3" t="s">
        <v>321</v>
      </c>
      <c r="E97" s="7" t="s">
        <v>322</v>
      </c>
      <c r="F97" s="3" t="s">
        <v>11</v>
      </c>
      <c r="G97" s="7"/>
      <c r="H97" s="7"/>
      <c r="I97" s="7"/>
      <c r="J97" s="7"/>
      <c r="K97" s="7">
        <v>30</v>
      </c>
      <c r="L97" s="7">
        <v>1</v>
      </c>
      <c r="M97" s="7">
        <v>8</v>
      </c>
      <c r="N97" s="3" t="s">
        <v>418</v>
      </c>
      <c r="O97" s="8">
        <v>21835</v>
      </c>
      <c r="P97" s="8">
        <v>15335</v>
      </c>
      <c r="Q97" s="8">
        <v>19335</v>
      </c>
      <c r="R97" s="14">
        <v>4000</v>
      </c>
      <c r="S97" s="8">
        <f t="shared" si="10"/>
        <v>16.666666666666668</v>
      </c>
      <c r="T97" s="14">
        <f t="shared" si="7"/>
        <v>20.687871735195241</v>
      </c>
      <c r="U97" s="3" t="s">
        <v>323</v>
      </c>
      <c r="V97" s="3" t="s">
        <v>324</v>
      </c>
      <c r="W97" s="3"/>
      <c r="X97" s="16" t="s">
        <v>726</v>
      </c>
      <c r="Y97" s="16"/>
      <c r="Z97" s="3" t="s">
        <v>726</v>
      </c>
      <c r="AA97" s="3"/>
      <c r="AB97" s="3" t="s">
        <v>726</v>
      </c>
      <c r="AC97" s="3"/>
      <c r="AD97" s="3" t="s">
        <v>726</v>
      </c>
      <c r="AE97" s="3"/>
      <c r="AF97" s="3" t="s">
        <v>726</v>
      </c>
      <c r="AG97" s="3"/>
      <c r="AH97" s="3" t="s">
        <v>726</v>
      </c>
      <c r="AI97" s="3"/>
      <c r="AJ97" s="3" t="s">
        <v>726</v>
      </c>
      <c r="AK97" s="3" t="s">
        <v>790</v>
      </c>
      <c r="AL97" s="3" t="s">
        <v>726</v>
      </c>
      <c r="AM97" s="3" t="s">
        <v>792</v>
      </c>
      <c r="AN97" s="3"/>
    </row>
    <row r="98" spans="1:40" s="2" customFormat="1" ht="60" hidden="1">
      <c r="A98" s="7" t="s">
        <v>689</v>
      </c>
      <c r="B98" s="12" t="s">
        <v>419</v>
      </c>
      <c r="C98" s="3" t="s">
        <v>248</v>
      </c>
      <c r="D98" s="3" t="s">
        <v>249</v>
      </c>
      <c r="E98" s="7" t="s">
        <v>66</v>
      </c>
      <c r="F98" s="3" t="s">
        <v>11</v>
      </c>
      <c r="G98" s="7"/>
      <c r="H98" s="7"/>
      <c r="I98" s="7"/>
      <c r="J98" s="7"/>
      <c r="K98" s="7">
        <v>50</v>
      </c>
      <c r="L98" s="7">
        <v>1</v>
      </c>
      <c r="M98" s="7">
        <v>15</v>
      </c>
      <c r="N98" s="3" t="s">
        <v>420</v>
      </c>
      <c r="O98" s="8">
        <v>95065</v>
      </c>
      <c r="P98" s="8">
        <v>78730</v>
      </c>
      <c r="Q98" s="8">
        <v>92230</v>
      </c>
      <c r="R98" s="14">
        <v>13500</v>
      </c>
      <c r="S98" s="8">
        <f t="shared" si="10"/>
        <v>18</v>
      </c>
      <c r="T98" s="14">
        <f t="shared" si="7"/>
        <v>14.637319744117965</v>
      </c>
      <c r="U98" s="3" t="s">
        <v>250</v>
      </c>
      <c r="V98" s="3" t="s">
        <v>251</v>
      </c>
      <c r="W98" s="3"/>
      <c r="X98" s="16" t="s">
        <v>726</v>
      </c>
      <c r="Y98" s="16"/>
      <c r="Z98" s="3" t="s">
        <v>726</v>
      </c>
      <c r="AA98" s="3"/>
      <c r="AB98" s="3" t="s">
        <v>9</v>
      </c>
      <c r="AC98" s="3" t="s">
        <v>725</v>
      </c>
      <c r="AD98" s="3" t="s">
        <v>726</v>
      </c>
      <c r="AE98" s="3"/>
      <c r="AF98" s="3" t="s">
        <v>726</v>
      </c>
      <c r="AG98" s="3"/>
      <c r="AH98" s="3" t="s">
        <v>726</v>
      </c>
      <c r="AI98" s="3"/>
      <c r="AJ98" s="3" t="s">
        <v>726</v>
      </c>
      <c r="AK98" s="3" t="s">
        <v>727</v>
      </c>
      <c r="AL98" s="3" t="s">
        <v>726</v>
      </c>
      <c r="AM98" s="3" t="s">
        <v>793</v>
      </c>
      <c r="AN98" s="3"/>
    </row>
    <row r="99" spans="1:40" s="2" customFormat="1" ht="60" hidden="1">
      <c r="A99" s="7" t="s">
        <v>690</v>
      </c>
      <c r="B99" s="12" t="s">
        <v>421</v>
      </c>
      <c r="C99" s="3" t="s">
        <v>263</v>
      </c>
      <c r="D99" s="3" t="s">
        <v>264</v>
      </c>
      <c r="E99" s="7" t="s">
        <v>422</v>
      </c>
      <c r="F99" s="3" t="s">
        <v>11</v>
      </c>
      <c r="G99" s="7"/>
      <c r="H99" s="7"/>
      <c r="I99" s="7"/>
      <c r="J99" s="7"/>
      <c r="K99" s="7">
        <v>50</v>
      </c>
      <c r="L99" s="7">
        <v>1</v>
      </c>
      <c r="M99" s="7">
        <v>14</v>
      </c>
      <c r="N99" s="3" t="s">
        <v>709</v>
      </c>
      <c r="O99" s="8">
        <v>61850</v>
      </c>
      <c r="P99" s="8">
        <v>40900</v>
      </c>
      <c r="Q99" s="8">
        <v>57150</v>
      </c>
      <c r="R99" s="14">
        <v>16250</v>
      </c>
      <c r="S99" s="8">
        <f t="shared" si="10"/>
        <v>23.214285714285715</v>
      </c>
      <c r="T99" s="14">
        <f t="shared" ref="T99:T102" si="11">(R99*100)/Q99</f>
        <v>28.433945756780403</v>
      </c>
      <c r="U99" s="3" t="s">
        <v>265</v>
      </c>
      <c r="V99" s="3" t="s">
        <v>266</v>
      </c>
      <c r="W99" s="3" t="s">
        <v>267</v>
      </c>
      <c r="X99" s="16" t="s">
        <v>726</v>
      </c>
      <c r="Y99" s="16"/>
      <c r="Z99" s="3" t="s">
        <v>726</v>
      </c>
      <c r="AA99" s="3"/>
      <c r="AB99" s="3" t="s">
        <v>9</v>
      </c>
      <c r="AC99" s="3" t="s">
        <v>725</v>
      </c>
      <c r="AD99" s="3" t="s">
        <v>726</v>
      </c>
      <c r="AE99" s="3"/>
      <c r="AF99" s="3" t="s">
        <v>726</v>
      </c>
      <c r="AG99" s="3"/>
      <c r="AH99" s="3" t="s">
        <v>726</v>
      </c>
      <c r="AI99" s="3"/>
      <c r="AJ99" s="3" t="s">
        <v>726</v>
      </c>
      <c r="AK99" s="3" t="s">
        <v>727</v>
      </c>
      <c r="AL99" s="3" t="s">
        <v>726</v>
      </c>
      <c r="AM99" s="3" t="s">
        <v>796</v>
      </c>
      <c r="AN99" s="3"/>
    </row>
    <row r="100" spans="1:40" s="2" customFormat="1" ht="60" hidden="1">
      <c r="A100" s="7" t="s">
        <v>691</v>
      </c>
      <c r="B100" s="12" t="s">
        <v>423</v>
      </c>
      <c r="C100" s="3" t="s">
        <v>207</v>
      </c>
      <c r="D100" s="3" t="s">
        <v>424</v>
      </c>
      <c r="E100" s="7" t="s">
        <v>425</v>
      </c>
      <c r="F100" s="3" t="s">
        <v>11</v>
      </c>
      <c r="G100" s="7"/>
      <c r="H100" s="7"/>
      <c r="I100" s="7"/>
      <c r="J100" s="7"/>
      <c r="K100" s="7">
        <v>100</v>
      </c>
      <c r="L100" s="7">
        <v>2</v>
      </c>
      <c r="M100" s="7">
        <v>10</v>
      </c>
      <c r="N100" s="3" t="s">
        <v>426</v>
      </c>
      <c r="O100" s="8">
        <v>99167.5</v>
      </c>
      <c r="P100" s="8">
        <v>73250</v>
      </c>
      <c r="Q100" s="8">
        <v>95250</v>
      </c>
      <c r="R100" s="14">
        <v>25000</v>
      </c>
      <c r="S100" s="8">
        <f t="shared" si="10"/>
        <v>25</v>
      </c>
      <c r="T100" s="14">
        <f t="shared" si="11"/>
        <v>26.246719160104988</v>
      </c>
      <c r="U100" s="3" t="s">
        <v>427</v>
      </c>
      <c r="V100" s="3" t="s">
        <v>428</v>
      </c>
      <c r="W100" s="3"/>
      <c r="X100" s="16" t="s">
        <v>726</v>
      </c>
      <c r="Y100" s="16"/>
      <c r="Z100" s="3" t="s">
        <v>726</v>
      </c>
      <c r="AA100" s="3"/>
      <c r="AB100" s="3" t="s">
        <v>9</v>
      </c>
      <c r="AC100" s="3" t="s">
        <v>725</v>
      </c>
      <c r="AD100" s="3" t="s">
        <v>726</v>
      </c>
      <c r="AE100" s="3"/>
      <c r="AF100" s="3" t="s">
        <v>726</v>
      </c>
      <c r="AG100" s="3"/>
      <c r="AH100" s="3" t="s">
        <v>726</v>
      </c>
      <c r="AI100" s="3"/>
      <c r="AJ100" s="3" t="s">
        <v>726</v>
      </c>
      <c r="AK100" s="3" t="s">
        <v>727</v>
      </c>
      <c r="AL100" s="3" t="s">
        <v>726</v>
      </c>
      <c r="AM100" s="3" t="s">
        <v>794</v>
      </c>
      <c r="AN100" s="3"/>
    </row>
    <row r="101" spans="1:40" s="2" customFormat="1" ht="75" hidden="1">
      <c r="A101" s="7" t="s">
        <v>692</v>
      </c>
      <c r="B101" s="12" t="s">
        <v>566</v>
      </c>
      <c r="C101" s="3" t="s">
        <v>279</v>
      </c>
      <c r="D101" s="3" t="s">
        <v>280</v>
      </c>
      <c r="E101" s="7" t="s">
        <v>66</v>
      </c>
      <c r="F101" s="3" t="s">
        <v>11</v>
      </c>
      <c r="G101" s="7"/>
      <c r="H101" s="7"/>
      <c r="I101" s="7"/>
      <c r="J101" s="7"/>
      <c r="K101" s="7">
        <v>8</v>
      </c>
      <c r="L101" s="7">
        <v>1</v>
      </c>
      <c r="M101" s="7">
        <v>7</v>
      </c>
      <c r="N101" s="3" t="s">
        <v>557</v>
      </c>
      <c r="O101" s="8">
        <v>7886</v>
      </c>
      <c r="P101" s="8">
        <v>2816</v>
      </c>
      <c r="Q101" s="8">
        <v>3936</v>
      </c>
      <c r="R101" s="14">
        <v>1120</v>
      </c>
      <c r="S101" s="8">
        <f t="shared" si="10"/>
        <v>20</v>
      </c>
      <c r="T101" s="14">
        <f t="shared" si="11"/>
        <v>28.45528455284553</v>
      </c>
      <c r="U101" s="3" t="s">
        <v>281</v>
      </c>
      <c r="V101" s="3" t="s">
        <v>282</v>
      </c>
      <c r="W101" s="3"/>
      <c r="X101" s="16" t="s">
        <v>726</v>
      </c>
      <c r="Y101" s="16"/>
      <c r="Z101" s="3" t="s">
        <v>726</v>
      </c>
      <c r="AA101" s="3"/>
      <c r="AB101" s="3" t="s">
        <v>726</v>
      </c>
      <c r="AC101" s="3"/>
      <c r="AD101" s="3" t="s">
        <v>726</v>
      </c>
      <c r="AE101" s="3"/>
      <c r="AF101" s="3" t="s">
        <v>726</v>
      </c>
      <c r="AG101" s="3"/>
      <c r="AH101" s="3" t="s">
        <v>726</v>
      </c>
      <c r="AI101" s="3"/>
      <c r="AJ101" s="3" t="s">
        <v>726</v>
      </c>
      <c r="AK101" s="3" t="s">
        <v>727</v>
      </c>
      <c r="AL101" s="3" t="s">
        <v>726</v>
      </c>
      <c r="AM101" s="3" t="s">
        <v>795</v>
      </c>
      <c r="AN101" s="3"/>
    </row>
    <row r="102" spans="1:40" ht="45" hidden="1">
      <c r="A102" s="7" t="s">
        <v>693</v>
      </c>
      <c r="B102" s="12" t="s">
        <v>567</v>
      </c>
      <c r="C102" s="3" t="s">
        <v>103</v>
      </c>
      <c r="D102" s="3" t="s">
        <v>104</v>
      </c>
      <c r="E102" s="7" t="s">
        <v>34</v>
      </c>
      <c r="F102" s="3" t="s">
        <v>11</v>
      </c>
      <c r="G102" s="7"/>
      <c r="H102" s="7"/>
      <c r="I102" s="7"/>
      <c r="J102" s="7"/>
      <c r="K102" s="7">
        <v>35</v>
      </c>
      <c r="L102" s="7">
        <v>1</v>
      </c>
      <c r="M102" s="7">
        <v>14</v>
      </c>
      <c r="N102" s="3" t="s">
        <v>568</v>
      </c>
      <c r="O102" s="8">
        <v>48220</v>
      </c>
      <c r="P102" s="8"/>
      <c r="Q102" s="8"/>
      <c r="R102" s="14">
        <v>8750</v>
      </c>
      <c r="S102" s="8">
        <f t="shared" si="10"/>
        <v>17.857142857142858</v>
      </c>
      <c r="T102" s="14" t="e">
        <f t="shared" si="11"/>
        <v>#DIV/0!</v>
      </c>
      <c r="U102" s="3" t="s">
        <v>724</v>
      </c>
      <c r="V102" s="3" t="s">
        <v>723</v>
      </c>
      <c r="W102" s="3"/>
      <c r="X102" s="16"/>
      <c r="Y102" s="16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 t="s">
        <v>722</v>
      </c>
    </row>
    <row r="103" spans="1:40" hidden="1">
      <c r="J103"/>
      <c r="R103" s="13">
        <f>SUM(R2:R102)</f>
        <v>1970376</v>
      </c>
      <c r="S103" s="1"/>
    </row>
    <row r="104" spans="1:40">
      <c r="J104"/>
      <c r="S104" s="1"/>
    </row>
    <row r="105" spans="1:40">
      <c r="J105"/>
      <c r="S105" s="1"/>
    </row>
    <row r="106" spans="1:40">
      <c r="J106"/>
      <c r="S106" s="1"/>
    </row>
    <row r="107" spans="1:40">
      <c r="J107"/>
      <c r="S107" s="1"/>
    </row>
    <row r="108" spans="1:40">
      <c r="J108"/>
      <c r="S108" s="1"/>
    </row>
    <row r="109" spans="1:40">
      <c r="J109"/>
      <c r="S109" s="1"/>
    </row>
    <row r="110" spans="1:40">
      <c r="J110"/>
      <c r="S110" s="1"/>
    </row>
    <row r="111" spans="1:40">
      <c r="J111"/>
      <c r="S111" s="1"/>
    </row>
    <row r="112" spans="1:40">
      <c r="J112"/>
      <c r="S112" s="1"/>
    </row>
    <row r="113" spans="10:19">
      <c r="J113"/>
      <c r="S113" s="1"/>
    </row>
    <row r="114" spans="10:19">
      <c r="J114"/>
      <c r="S114" s="1"/>
    </row>
    <row r="115" spans="10:19">
      <c r="J115"/>
      <c r="S115" s="1"/>
    </row>
    <row r="116" spans="10:19">
      <c r="J116"/>
      <c r="S116" s="1"/>
    </row>
    <row r="117" spans="10:19">
      <c r="J117"/>
      <c r="S117" s="1"/>
    </row>
    <row r="118" spans="10:19">
      <c r="J118"/>
      <c r="S118" s="1"/>
    </row>
    <row r="119" spans="10:19">
      <c r="J119"/>
      <c r="S119" s="1"/>
    </row>
    <row r="120" spans="10:19">
      <c r="J120"/>
      <c r="S120" s="1"/>
    </row>
    <row r="121" spans="10:19">
      <c r="J121"/>
      <c r="S121" s="1"/>
    </row>
    <row r="122" spans="10:19">
      <c r="J122"/>
      <c r="S122" s="1"/>
    </row>
    <row r="123" spans="10:19">
      <c r="J123"/>
      <c r="S123" s="1"/>
    </row>
    <row r="124" spans="10:19">
      <c r="J124"/>
      <c r="S124" s="1"/>
    </row>
    <row r="125" spans="10:19">
      <c r="J125"/>
      <c r="S125" s="1"/>
    </row>
    <row r="126" spans="10:19">
      <c r="J126"/>
      <c r="S126" s="1"/>
    </row>
    <row r="127" spans="10:19">
      <c r="J127"/>
      <c r="S127" s="1"/>
    </row>
    <row r="128" spans="10:19">
      <c r="J128"/>
      <c r="S128" s="1"/>
    </row>
    <row r="129" spans="10:19">
      <c r="J129"/>
      <c r="S129" s="1"/>
    </row>
    <row r="130" spans="10:19">
      <c r="J130"/>
      <c r="S130" s="1"/>
    </row>
    <row r="131" spans="10:19">
      <c r="J131"/>
      <c r="S131" s="1"/>
    </row>
    <row r="132" spans="10:19">
      <c r="J132"/>
      <c r="S132" s="1"/>
    </row>
    <row r="133" spans="10:19">
      <c r="J133"/>
      <c r="S133" s="1"/>
    </row>
    <row r="134" spans="10:19">
      <c r="J134"/>
      <c r="S134" s="1"/>
    </row>
    <row r="135" spans="10:19">
      <c r="J135"/>
      <c r="S135" s="1"/>
    </row>
    <row r="136" spans="10:19">
      <c r="J136"/>
      <c r="S136" s="1"/>
    </row>
    <row r="137" spans="10:19">
      <c r="J137"/>
      <c r="S137" s="1"/>
    </row>
    <row r="138" spans="10:19">
      <c r="J138"/>
      <c r="S138" s="1"/>
    </row>
    <row r="139" spans="10:19">
      <c r="J139"/>
      <c r="S139" s="1"/>
    </row>
    <row r="140" spans="10:19">
      <c r="J140"/>
      <c r="S140" s="1"/>
    </row>
    <row r="141" spans="10:19">
      <c r="J141"/>
      <c r="S141" s="1"/>
    </row>
  </sheetData>
  <autoFilter ref="A1:AO103">
    <filterColumn colId="1">
      <filters>
        <filter val="WAF.557.13.15.2017"/>
        <filter val="WAF.557.13.17.2017"/>
        <filter val="WAF.557.13.18.2017"/>
        <filter val="WAF.557.13.19.2017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U134"/>
  <sheetViews>
    <sheetView topLeftCell="O1" workbookViewId="0">
      <pane ySplit="2055" topLeftCell="A4" activePane="bottomLeft"/>
      <selection activeCell="AO83" sqref="AO83"/>
      <selection pane="bottomLeft" activeCell="AA58" sqref="AA58"/>
    </sheetView>
  </sheetViews>
  <sheetFormatPr defaultRowHeight="15"/>
  <cols>
    <col min="1" max="1" width="5.85546875" customWidth="1"/>
    <col min="2" max="2" width="20" style="11" customWidth="1"/>
    <col min="3" max="3" width="48.42578125" style="2" customWidth="1"/>
    <col min="4" max="4" width="25" customWidth="1"/>
    <col min="5" max="5" width="15.7109375" customWidth="1"/>
    <col min="6" max="6" width="16" style="2" customWidth="1"/>
    <col min="7" max="8" width="8.5703125" customWidth="1"/>
    <col min="9" max="9" width="6.85546875" customWidth="1"/>
    <col min="10" max="10" width="6.5703125" style="11" customWidth="1"/>
    <col min="11" max="13" width="9.140625" customWidth="1"/>
    <col min="14" max="14" width="25.85546875" customWidth="1"/>
    <col min="15" max="17" width="16.85546875" style="1" customWidth="1"/>
    <col min="18" max="20" width="13.42578125" style="13" customWidth="1"/>
    <col min="21" max="21" width="28.140625" style="2" customWidth="1"/>
    <col min="22" max="22" width="37.28515625" style="2" customWidth="1"/>
    <col min="23" max="23" width="31.42578125" style="2" customWidth="1"/>
    <col min="24" max="25" width="17.85546875" style="2" customWidth="1"/>
    <col min="26" max="27" width="16.28515625" style="2" customWidth="1"/>
    <col min="28" max="32" width="26" style="2" customWidth="1"/>
    <col min="33" max="33" width="16.5703125" style="2" customWidth="1"/>
    <col min="34" max="34" width="19.7109375" style="2" customWidth="1"/>
    <col min="35" max="35" width="25.7109375" style="2" customWidth="1"/>
    <col min="36" max="36" width="28" style="2" customWidth="1"/>
    <col min="37" max="37" width="20.85546875" style="2" customWidth="1"/>
    <col min="38" max="38" width="16.28515625" style="2" customWidth="1"/>
    <col min="39" max="39" width="18.7109375" style="2" customWidth="1"/>
    <col min="40" max="40" width="25.5703125" style="2" customWidth="1"/>
  </cols>
  <sheetData>
    <row r="1" spans="1:47" s="2" customFormat="1" ht="102" customHeight="1">
      <c r="A1" s="3" t="s">
        <v>695</v>
      </c>
      <c r="B1" s="4" t="s">
        <v>384</v>
      </c>
      <c r="C1" s="4" t="s">
        <v>0</v>
      </c>
      <c r="D1" s="4" t="s">
        <v>6</v>
      </c>
      <c r="E1" s="4" t="s">
        <v>7</v>
      </c>
      <c r="F1" s="4" t="s">
        <v>5</v>
      </c>
      <c r="G1" s="5" t="s">
        <v>2</v>
      </c>
      <c r="H1" s="5" t="s">
        <v>3</v>
      </c>
      <c r="I1" s="5" t="s">
        <v>4</v>
      </c>
      <c r="J1" s="5" t="s">
        <v>711</v>
      </c>
      <c r="K1" s="5" t="s">
        <v>2</v>
      </c>
      <c r="L1" s="5" t="s">
        <v>3</v>
      </c>
      <c r="M1" s="5" t="s">
        <v>4</v>
      </c>
      <c r="N1" s="4" t="s">
        <v>1</v>
      </c>
      <c r="O1" s="6" t="s">
        <v>382</v>
      </c>
      <c r="P1" s="6" t="s">
        <v>730</v>
      </c>
      <c r="Q1" s="6" t="s">
        <v>731</v>
      </c>
      <c r="R1" s="6" t="s">
        <v>383</v>
      </c>
      <c r="S1" s="6" t="s">
        <v>710</v>
      </c>
      <c r="T1" s="6" t="s">
        <v>729</v>
      </c>
      <c r="U1" s="29" t="s">
        <v>8</v>
      </c>
      <c r="V1" s="30" t="s">
        <v>40</v>
      </c>
      <c r="W1" s="31" t="s">
        <v>804</v>
      </c>
      <c r="X1" s="4" t="s">
        <v>712</v>
      </c>
      <c r="Y1" s="4" t="s">
        <v>713</v>
      </c>
      <c r="Z1" s="4" t="s">
        <v>714</v>
      </c>
      <c r="AA1" s="4" t="s">
        <v>713</v>
      </c>
      <c r="AB1" s="4" t="s">
        <v>715</v>
      </c>
      <c r="AC1" s="4" t="s">
        <v>713</v>
      </c>
      <c r="AD1" s="4" t="s">
        <v>716</v>
      </c>
      <c r="AE1" s="4" t="s">
        <v>713</v>
      </c>
      <c r="AF1" s="4" t="s">
        <v>717</v>
      </c>
      <c r="AG1" s="4" t="s">
        <v>390</v>
      </c>
      <c r="AH1" s="3" t="s">
        <v>718</v>
      </c>
      <c r="AI1" s="3" t="s">
        <v>713</v>
      </c>
      <c r="AJ1" s="3" t="s">
        <v>719</v>
      </c>
      <c r="AK1" s="3" t="s">
        <v>713</v>
      </c>
      <c r="AL1" s="3" t="s">
        <v>720</v>
      </c>
      <c r="AM1" s="3" t="s">
        <v>713</v>
      </c>
      <c r="AN1" s="3" t="s">
        <v>721</v>
      </c>
      <c r="AO1" s="33" t="s">
        <v>594</v>
      </c>
      <c r="AP1" s="33" t="s">
        <v>595</v>
      </c>
      <c r="AQ1" s="33" t="s">
        <v>596</v>
      </c>
      <c r="AR1" s="33" t="s">
        <v>597</v>
      </c>
      <c r="AS1" s="33" t="s">
        <v>598</v>
      </c>
      <c r="AT1" s="33" t="s">
        <v>600</v>
      </c>
      <c r="AU1" s="33" t="s">
        <v>807</v>
      </c>
    </row>
    <row r="2" spans="1:47" s="59" customFormat="1" ht="60" hidden="1">
      <c r="A2" s="52" t="s">
        <v>594</v>
      </c>
      <c r="B2" s="53" t="s">
        <v>569</v>
      </c>
      <c r="C2" s="54" t="s">
        <v>808</v>
      </c>
      <c r="D2" s="54" t="s">
        <v>58</v>
      </c>
      <c r="E2" s="52" t="s">
        <v>59</v>
      </c>
      <c r="F2" s="54" t="s">
        <v>11</v>
      </c>
      <c r="G2" s="52">
        <v>45</v>
      </c>
      <c r="H2" s="52">
        <v>2</v>
      </c>
      <c r="I2" s="52">
        <v>5</v>
      </c>
      <c r="J2" s="53">
        <v>10</v>
      </c>
      <c r="K2" s="52"/>
      <c r="L2" s="52"/>
      <c r="M2" s="52"/>
      <c r="N2" s="54" t="s">
        <v>486</v>
      </c>
      <c r="O2" s="55">
        <v>12200</v>
      </c>
      <c r="P2" s="55">
        <v>10200</v>
      </c>
      <c r="Q2" s="55">
        <v>11700</v>
      </c>
      <c r="R2" s="56">
        <v>1500</v>
      </c>
      <c r="S2" s="56">
        <f>(R2/J2)/G2</f>
        <v>3.3333333333333335</v>
      </c>
      <c r="T2" s="56">
        <f t="shared" ref="T2:T62" si="0">(R2*100)/Q2</f>
        <v>12.820512820512821</v>
      </c>
      <c r="U2" s="54" t="s">
        <v>60</v>
      </c>
      <c r="V2" s="54" t="s">
        <v>61</v>
      </c>
      <c r="W2" s="54" t="s">
        <v>62</v>
      </c>
      <c r="X2" s="57" t="s">
        <v>726</v>
      </c>
      <c r="Y2" s="57"/>
      <c r="Z2" s="54" t="s">
        <v>726</v>
      </c>
      <c r="AA2" s="54"/>
      <c r="AB2" s="54" t="s">
        <v>9</v>
      </c>
      <c r="AC2" s="54" t="s">
        <v>725</v>
      </c>
      <c r="AD2" s="54" t="s">
        <v>726</v>
      </c>
      <c r="AE2" s="54"/>
      <c r="AF2" s="54" t="s">
        <v>726</v>
      </c>
      <c r="AG2" s="54"/>
      <c r="AH2" s="54" t="s">
        <v>726</v>
      </c>
      <c r="AI2" s="54"/>
      <c r="AJ2" s="54" t="s">
        <v>726</v>
      </c>
      <c r="AK2" s="54" t="s">
        <v>727</v>
      </c>
      <c r="AL2" s="54" t="s">
        <v>726</v>
      </c>
      <c r="AM2" s="54" t="s">
        <v>728</v>
      </c>
      <c r="AN2" s="54"/>
      <c r="AO2" s="52"/>
      <c r="AP2" s="52"/>
      <c r="AQ2" s="52"/>
      <c r="AR2" s="52"/>
      <c r="AS2" s="52"/>
      <c r="AT2" s="52"/>
      <c r="AU2" s="58">
        <f>SUM(AO2+AP2+AQ2+AR2+AS2+AT2)</f>
        <v>0</v>
      </c>
    </row>
    <row r="3" spans="1:47" ht="60" hidden="1">
      <c r="A3" s="7" t="s">
        <v>595</v>
      </c>
      <c r="B3" s="12" t="s">
        <v>570</v>
      </c>
      <c r="C3" s="3" t="s">
        <v>63</v>
      </c>
      <c r="D3" s="3" t="s">
        <v>58</v>
      </c>
      <c r="E3" s="7" t="s">
        <v>59</v>
      </c>
      <c r="F3" s="3" t="s">
        <v>11</v>
      </c>
      <c r="G3" s="7">
        <v>30</v>
      </c>
      <c r="H3" s="7">
        <v>2</v>
      </c>
      <c r="I3" s="7">
        <v>5</v>
      </c>
      <c r="J3" s="12">
        <v>10</v>
      </c>
      <c r="K3" s="7"/>
      <c r="L3" s="7"/>
      <c r="M3" s="7"/>
      <c r="N3" s="3" t="s">
        <v>571</v>
      </c>
      <c r="O3" s="8">
        <v>9150</v>
      </c>
      <c r="P3" s="8">
        <v>7850</v>
      </c>
      <c r="Q3" s="8">
        <v>9200</v>
      </c>
      <c r="R3" s="14">
        <v>800</v>
      </c>
      <c r="S3" s="14">
        <f>(R3/J3)/G3</f>
        <v>2.6666666666666665</v>
      </c>
      <c r="T3" s="14">
        <f t="shared" si="0"/>
        <v>8.695652173913043</v>
      </c>
      <c r="U3" s="3" t="s">
        <v>60</v>
      </c>
      <c r="V3" s="3" t="s">
        <v>61</v>
      </c>
      <c r="W3" s="3"/>
      <c r="X3" s="16" t="s">
        <v>726</v>
      </c>
      <c r="Y3" s="16"/>
      <c r="Z3" s="3" t="s">
        <v>726</v>
      </c>
      <c r="AA3" s="3"/>
      <c r="AB3" s="3" t="s">
        <v>9</v>
      </c>
      <c r="AC3" s="3" t="s">
        <v>725</v>
      </c>
      <c r="AD3" s="3" t="s">
        <v>726</v>
      </c>
      <c r="AE3" s="3"/>
      <c r="AF3" s="3" t="s">
        <v>726</v>
      </c>
      <c r="AG3" s="3"/>
      <c r="AH3" s="3" t="s">
        <v>726</v>
      </c>
      <c r="AI3" s="3"/>
      <c r="AJ3" s="3" t="s">
        <v>726</v>
      </c>
      <c r="AK3" s="3" t="s">
        <v>727</v>
      </c>
      <c r="AL3" s="3" t="s">
        <v>726</v>
      </c>
      <c r="AM3" s="3" t="s">
        <v>728</v>
      </c>
      <c r="AN3" s="3"/>
      <c r="AO3" s="7">
        <v>16</v>
      </c>
      <c r="AP3" s="7">
        <v>12</v>
      </c>
      <c r="AQ3" s="7">
        <v>5</v>
      </c>
      <c r="AR3" s="7">
        <v>20</v>
      </c>
      <c r="AS3" s="7">
        <v>8</v>
      </c>
      <c r="AT3" s="7">
        <v>4</v>
      </c>
      <c r="AU3" s="34">
        <f t="shared" ref="AU3:AU63" si="1">SUM(AO3+AP3+AQ3+AR3+AS3+AT3)</f>
        <v>65</v>
      </c>
    </row>
    <row r="4" spans="1:47" ht="60">
      <c r="A4" s="7" t="s">
        <v>596</v>
      </c>
      <c r="B4" s="12" t="s">
        <v>572</v>
      </c>
      <c r="C4" s="3" t="s">
        <v>10</v>
      </c>
      <c r="D4" s="3" t="s">
        <v>12</v>
      </c>
      <c r="E4" s="7" t="s">
        <v>13</v>
      </c>
      <c r="F4" s="3" t="s">
        <v>11</v>
      </c>
      <c r="G4" s="7"/>
      <c r="H4" s="7"/>
      <c r="I4" s="7"/>
      <c r="J4" s="7"/>
      <c r="K4" s="7">
        <v>60</v>
      </c>
      <c r="L4" s="7">
        <v>1</v>
      </c>
      <c r="M4" s="7">
        <v>21</v>
      </c>
      <c r="N4" s="3" t="s">
        <v>573</v>
      </c>
      <c r="O4" s="8">
        <v>66996.800000000003</v>
      </c>
      <c r="P4" s="8">
        <v>17896.8</v>
      </c>
      <c r="Q4" s="8">
        <v>44396.800000000003</v>
      </c>
      <c r="R4" s="14">
        <v>26500</v>
      </c>
      <c r="S4" s="8">
        <f>R4/(M4)/K4</f>
        <v>21.031746031746032</v>
      </c>
      <c r="T4" s="14">
        <f t="shared" si="0"/>
        <v>59.688986593628364</v>
      </c>
      <c r="U4" s="3" t="s">
        <v>14</v>
      </c>
      <c r="V4" s="3" t="s">
        <v>15</v>
      </c>
      <c r="W4" s="3"/>
      <c r="X4" s="16" t="s">
        <v>726</v>
      </c>
      <c r="Y4" s="16"/>
      <c r="Z4" s="3" t="s">
        <v>726</v>
      </c>
      <c r="AA4" s="3"/>
      <c r="AB4" s="3" t="s">
        <v>726</v>
      </c>
      <c r="AC4" s="3"/>
      <c r="AD4" s="3" t="s">
        <v>726</v>
      </c>
      <c r="AE4" s="3" t="s">
        <v>732</v>
      </c>
      <c r="AF4" s="3" t="s">
        <v>726</v>
      </c>
      <c r="AG4" s="3"/>
      <c r="AH4" s="3" t="s">
        <v>726</v>
      </c>
      <c r="AI4" s="3"/>
      <c r="AJ4" s="3" t="s">
        <v>726</v>
      </c>
      <c r="AK4" s="3" t="s">
        <v>727</v>
      </c>
      <c r="AL4" s="3" t="s">
        <v>726</v>
      </c>
      <c r="AM4" s="3" t="s">
        <v>733</v>
      </c>
      <c r="AN4" s="3"/>
      <c r="AO4" s="7">
        <v>20</v>
      </c>
      <c r="AP4" s="7">
        <v>20</v>
      </c>
      <c r="AQ4" s="7">
        <v>5</v>
      </c>
      <c r="AR4" s="7">
        <v>22</v>
      </c>
      <c r="AS4" s="7">
        <v>10</v>
      </c>
      <c r="AT4" s="7">
        <v>1</v>
      </c>
      <c r="AU4" s="34">
        <f t="shared" si="1"/>
        <v>78</v>
      </c>
    </row>
    <row r="5" spans="1:47" s="2" customFormat="1" ht="60" hidden="1">
      <c r="A5" s="7" t="s">
        <v>597</v>
      </c>
      <c r="B5" s="12" t="s">
        <v>574</v>
      </c>
      <c r="C5" s="3" t="s">
        <v>16</v>
      </c>
      <c r="D5" s="3" t="s">
        <v>17</v>
      </c>
      <c r="E5" s="7" t="s">
        <v>18</v>
      </c>
      <c r="F5" s="3" t="s">
        <v>11</v>
      </c>
      <c r="G5" s="7">
        <v>50</v>
      </c>
      <c r="H5" s="7">
        <v>2</v>
      </c>
      <c r="I5" s="7">
        <v>5</v>
      </c>
      <c r="J5" s="12">
        <v>10</v>
      </c>
      <c r="K5" s="7"/>
      <c r="L5" s="7"/>
      <c r="M5" s="7"/>
      <c r="N5" s="3" t="s">
        <v>571</v>
      </c>
      <c r="O5" s="8">
        <v>19680</v>
      </c>
      <c r="P5" s="8">
        <v>14180</v>
      </c>
      <c r="Q5" s="8">
        <v>18680</v>
      </c>
      <c r="R5" s="14">
        <v>4500</v>
      </c>
      <c r="S5" s="14">
        <f>(R5/J5)/G5</f>
        <v>9</v>
      </c>
      <c r="T5" s="14">
        <f t="shared" si="0"/>
        <v>24.089935760171308</v>
      </c>
      <c r="U5" s="3" t="s">
        <v>20</v>
      </c>
      <c r="V5" s="3" t="s">
        <v>21</v>
      </c>
      <c r="W5" s="3" t="s">
        <v>22</v>
      </c>
      <c r="X5" s="16" t="s">
        <v>726</v>
      </c>
      <c r="Y5" s="16"/>
      <c r="Z5" s="3" t="s">
        <v>726</v>
      </c>
      <c r="AA5" s="3"/>
      <c r="AB5" s="3" t="s">
        <v>726</v>
      </c>
      <c r="AC5" s="3"/>
      <c r="AD5" s="3" t="s">
        <v>726</v>
      </c>
      <c r="AE5" s="3"/>
      <c r="AF5" s="3" t="s">
        <v>726</v>
      </c>
      <c r="AG5" s="3"/>
      <c r="AH5" s="3" t="s">
        <v>726</v>
      </c>
      <c r="AI5" s="3"/>
      <c r="AJ5" s="3" t="s">
        <v>726</v>
      </c>
      <c r="AK5" s="3" t="s">
        <v>727</v>
      </c>
      <c r="AL5" s="3" t="s">
        <v>726</v>
      </c>
      <c r="AM5" s="3" t="s">
        <v>734</v>
      </c>
      <c r="AN5" s="3"/>
      <c r="AO5" s="3">
        <v>16</v>
      </c>
      <c r="AP5" s="3">
        <v>18</v>
      </c>
      <c r="AQ5" s="3">
        <v>19</v>
      </c>
      <c r="AR5" s="3">
        <v>25</v>
      </c>
      <c r="AS5" s="3">
        <v>10</v>
      </c>
      <c r="AT5" s="3">
        <v>10</v>
      </c>
      <c r="AU5" s="34">
        <f t="shared" si="1"/>
        <v>98</v>
      </c>
    </row>
    <row r="6" spans="1:47" s="60" customFormat="1" ht="75" hidden="1">
      <c r="A6" s="52" t="s">
        <v>598</v>
      </c>
      <c r="B6" s="53" t="s">
        <v>575</v>
      </c>
      <c r="C6" s="54" t="s">
        <v>68</v>
      </c>
      <c r="D6" s="54" t="s">
        <v>69</v>
      </c>
      <c r="E6" s="52" t="s">
        <v>70</v>
      </c>
      <c r="F6" s="54" t="s">
        <v>11</v>
      </c>
      <c r="G6" s="52"/>
      <c r="H6" s="52"/>
      <c r="I6" s="52"/>
      <c r="J6" s="52"/>
      <c r="K6" s="52">
        <v>255</v>
      </c>
      <c r="L6" s="52">
        <v>5</v>
      </c>
      <c r="M6" s="52">
        <v>14</v>
      </c>
      <c r="N6" s="54" t="s">
        <v>697</v>
      </c>
      <c r="O6" s="55">
        <v>352950</v>
      </c>
      <c r="P6" s="55">
        <v>270075</v>
      </c>
      <c r="Q6" s="55">
        <v>352950</v>
      </c>
      <c r="R6" s="56">
        <v>82875</v>
      </c>
      <c r="S6" s="55">
        <f t="shared" ref="S6:S19" si="2">R6/(M6)/K6</f>
        <v>23.214285714285712</v>
      </c>
      <c r="T6" s="56">
        <f t="shared" si="0"/>
        <v>23.480662983425415</v>
      </c>
      <c r="U6" s="54" t="s">
        <v>72</v>
      </c>
      <c r="V6" s="54" t="s">
        <v>19</v>
      </c>
      <c r="W6" s="54" t="s">
        <v>19</v>
      </c>
      <c r="X6" s="57" t="s">
        <v>726</v>
      </c>
      <c r="Y6" s="57"/>
      <c r="Z6" s="54" t="s">
        <v>726</v>
      </c>
      <c r="AA6" s="54"/>
      <c r="AB6" s="54" t="s">
        <v>9</v>
      </c>
      <c r="AC6" s="54" t="s">
        <v>725</v>
      </c>
      <c r="AD6" s="54" t="s">
        <v>726</v>
      </c>
      <c r="AE6" s="54"/>
      <c r="AF6" s="54" t="s">
        <v>726</v>
      </c>
      <c r="AG6" s="54"/>
      <c r="AH6" s="54" t="s">
        <v>726</v>
      </c>
      <c r="AI6" s="54"/>
      <c r="AJ6" s="54" t="s">
        <v>726</v>
      </c>
      <c r="AK6" s="54" t="s">
        <v>727</v>
      </c>
      <c r="AL6" s="54" t="s">
        <v>726</v>
      </c>
      <c r="AM6" s="54" t="s">
        <v>735</v>
      </c>
      <c r="AN6" s="54"/>
      <c r="AO6" s="54"/>
      <c r="AP6" s="54"/>
      <c r="AQ6" s="54"/>
      <c r="AR6" s="54"/>
      <c r="AS6" s="54"/>
      <c r="AT6" s="54"/>
      <c r="AU6" s="58">
        <f t="shared" si="1"/>
        <v>0</v>
      </c>
    </row>
    <row r="7" spans="1:47" s="2" customFormat="1" ht="75" hidden="1">
      <c r="A7" s="7" t="s">
        <v>600</v>
      </c>
      <c r="B7" s="12" t="s">
        <v>576</v>
      </c>
      <c r="C7" s="3" t="s">
        <v>78</v>
      </c>
      <c r="D7" s="3" t="s">
        <v>79</v>
      </c>
      <c r="E7" s="7" t="s">
        <v>577</v>
      </c>
      <c r="F7" s="3" t="s">
        <v>11</v>
      </c>
      <c r="G7" s="7"/>
      <c r="H7" s="7"/>
      <c r="I7" s="7"/>
      <c r="J7" s="7"/>
      <c r="K7" s="7">
        <v>100</v>
      </c>
      <c r="L7" s="7">
        <v>1</v>
      </c>
      <c r="M7" s="7">
        <v>12</v>
      </c>
      <c r="N7" s="3" t="s">
        <v>351</v>
      </c>
      <c r="O7" s="8">
        <v>130000</v>
      </c>
      <c r="P7" s="8">
        <v>100000</v>
      </c>
      <c r="Q7" s="8">
        <v>130000</v>
      </c>
      <c r="R7" s="14">
        <v>30000</v>
      </c>
      <c r="S7" s="8">
        <f t="shared" si="2"/>
        <v>25</v>
      </c>
      <c r="T7" s="14">
        <f t="shared" si="0"/>
        <v>23.076923076923077</v>
      </c>
      <c r="U7" s="3" t="s">
        <v>80</v>
      </c>
      <c r="V7" s="3" t="s">
        <v>81</v>
      </c>
      <c r="W7" s="3"/>
      <c r="X7" s="16" t="s">
        <v>726</v>
      </c>
      <c r="Y7" s="16"/>
      <c r="Z7" s="3" t="s">
        <v>726</v>
      </c>
      <c r="AA7" s="3"/>
      <c r="AB7" s="3" t="s">
        <v>9</v>
      </c>
      <c r="AC7" s="3" t="s">
        <v>725</v>
      </c>
      <c r="AD7" s="3" t="s">
        <v>726</v>
      </c>
      <c r="AE7" s="3"/>
      <c r="AF7" s="3" t="s">
        <v>726</v>
      </c>
      <c r="AG7" s="3"/>
      <c r="AH7" s="3" t="s">
        <v>726</v>
      </c>
      <c r="AI7" s="3"/>
      <c r="AJ7" s="3" t="s">
        <v>726</v>
      </c>
      <c r="AK7" s="3" t="s">
        <v>736</v>
      </c>
      <c r="AL7" s="3" t="s">
        <v>726</v>
      </c>
      <c r="AM7" s="3" t="s">
        <v>737</v>
      </c>
      <c r="AN7" s="3"/>
      <c r="AO7" s="3">
        <v>11</v>
      </c>
      <c r="AP7" s="3">
        <v>3</v>
      </c>
      <c r="AQ7" s="3">
        <v>0</v>
      </c>
      <c r="AR7" s="3">
        <v>0</v>
      </c>
      <c r="AS7" s="3">
        <v>0</v>
      </c>
      <c r="AT7" s="3">
        <v>10</v>
      </c>
      <c r="AU7" s="34">
        <f t="shared" si="1"/>
        <v>24</v>
      </c>
    </row>
    <row r="8" spans="1:47" ht="60" hidden="1">
      <c r="A8" s="7" t="s">
        <v>602</v>
      </c>
      <c r="B8" s="12" t="s">
        <v>580</v>
      </c>
      <c r="C8" s="3" t="s">
        <v>42</v>
      </c>
      <c r="D8" s="3" t="s">
        <v>43</v>
      </c>
      <c r="E8" s="7" t="s">
        <v>34</v>
      </c>
      <c r="F8" s="3" t="s">
        <v>11</v>
      </c>
      <c r="G8" s="7"/>
      <c r="H8" s="7"/>
      <c r="I8" s="7"/>
      <c r="J8" s="7"/>
      <c r="K8" s="7">
        <v>40</v>
      </c>
      <c r="L8" s="7">
        <v>1</v>
      </c>
      <c r="M8" s="7">
        <v>10</v>
      </c>
      <c r="N8" s="3" t="s">
        <v>581</v>
      </c>
      <c r="O8" s="8">
        <v>50600</v>
      </c>
      <c r="P8" s="8">
        <v>36200</v>
      </c>
      <c r="Q8" s="8">
        <v>46200</v>
      </c>
      <c r="R8" s="14">
        <v>10000</v>
      </c>
      <c r="S8" s="8">
        <f t="shared" si="2"/>
        <v>25</v>
      </c>
      <c r="T8" s="14">
        <f t="shared" si="0"/>
        <v>21.645021645021647</v>
      </c>
      <c r="U8" s="3" t="s">
        <v>44</v>
      </c>
      <c r="V8" s="3" t="s">
        <v>45</v>
      </c>
      <c r="W8" s="3" t="s">
        <v>46</v>
      </c>
      <c r="X8" s="16" t="s">
        <v>726</v>
      </c>
      <c r="Y8" s="16"/>
      <c r="Z8" s="3" t="s">
        <v>726</v>
      </c>
      <c r="AA8" s="3"/>
      <c r="AB8" s="3" t="s">
        <v>726</v>
      </c>
      <c r="AC8" s="3"/>
      <c r="AD8" s="3" t="s">
        <v>726</v>
      </c>
      <c r="AE8" s="3"/>
      <c r="AF8" s="3" t="s">
        <v>726</v>
      </c>
      <c r="AG8" s="3"/>
      <c r="AH8" s="3" t="s">
        <v>726</v>
      </c>
      <c r="AI8" s="3"/>
      <c r="AJ8" s="3" t="s">
        <v>726</v>
      </c>
      <c r="AK8" s="3" t="s">
        <v>736</v>
      </c>
      <c r="AL8" s="3" t="s">
        <v>726</v>
      </c>
      <c r="AM8" s="3" t="s">
        <v>740</v>
      </c>
      <c r="AN8" s="3"/>
      <c r="AO8" s="7">
        <v>20</v>
      </c>
      <c r="AP8" s="7">
        <v>20</v>
      </c>
      <c r="AQ8" s="7">
        <v>10</v>
      </c>
      <c r="AR8" s="7">
        <v>25</v>
      </c>
      <c r="AS8" s="7">
        <v>10</v>
      </c>
      <c r="AT8" s="7">
        <v>2</v>
      </c>
      <c r="AU8" s="34">
        <f t="shared" si="1"/>
        <v>87</v>
      </c>
    </row>
    <row r="9" spans="1:47" s="2" customFormat="1" ht="60" hidden="1">
      <c r="A9" s="7" t="s">
        <v>603</v>
      </c>
      <c r="B9" s="12" t="s">
        <v>582</v>
      </c>
      <c r="C9" s="3" t="s">
        <v>32</v>
      </c>
      <c r="D9" s="3" t="s">
        <v>33</v>
      </c>
      <c r="E9" s="7" t="s">
        <v>34</v>
      </c>
      <c r="F9" s="3" t="s">
        <v>11</v>
      </c>
      <c r="G9" s="7"/>
      <c r="H9" s="7"/>
      <c r="I9" s="7"/>
      <c r="J9" s="7"/>
      <c r="K9" s="7">
        <v>45</v>
      </c>
      <c r="L9" s="7">
        <v>1</v>
      </c>
      <c r="M9" s="7">
        <v>12</v>
      </c>
      <c r="N9" s="3" t="s">
        <v>571</v>
      </c>
      <c r="O9" s="8">
        <v>46122</v>
      </c>
      <c r="P9" s="8">
        <v>40800</v>
      </c>
      <c r="Q9" s="8">
        <v>44922</v>
      </c>
      <c r="R9" s="14">
        <v>4122</v>
      </c>
      <c r="S9" s="8">
        <f t="shared" si="2"/>
        <v>7.6333333333333337</v>
      </c>
      <c r="T9" s="14">
        <f t="shared" si="0"/>
        <v>9.1759049018298384</v>
      </c>
      <c r="U9" s="3" t="s">
        <v>35</v>
      </c>
      <c r="V9" s="3" t="s">
        <v>36</v>
      </c>
      <c r="W9" s="3"/>
      <c r="X9" s="16" t="s">
        <v>726</v>
      </c>
      <c r="Y9" s="16"/>
      <c r="Z9" s="3" t="s">
        <v>726</v>
      </c>
      <c r="AA9" s="3"/>
      <c r="AB9" s="3" t="s">
        <v>9</v>
      </c>
      <c r="AC9" s="3" t="s">
        <v>725</v>
      </c>
      <c r="AD9" s="3" t="s">
        <v>726</v>
      </c>
      <c r="AE9" s="3"/>
      <c r="AF9" s="3" t="s">
        <v>726</v>
      </c>
      <c r="AG9" s="3"/>
      <c r="AH9" s="3" t="s">
        <v>726</v>
      </c>
      <c r="AI9" s="3"/>
      <c r="AJ9" s="3" t="s">
        <v>726</v>
      </c>
      <c r="AK9" s="3" t="s">
        <v>727</v>
      </c>
      <c r="AL9" s="3" t="s">
        <v>726</v>
      </c>
      <c r="AM9" s="3" t="s">
        <v>741</v>
      </c>
      <c r="AN9" s="3"/>
      <c r="AO9" s="3">
        <v>20</v>
      </c>
      <c r="AP9" s="3">
        <v>20</v>
      </c>
      <c r="AQ9" s="3">
        <v>3</v>
      </c>
      <c r="AR9" s="3">
        <v>25</v>
      </c>
      <c r="AS9" s="3">
        <v>8</v>
      </c>
      <c r="AT9" s="3">
        <v>5</v>
      </c>
      <c r="AU9" s="34">
        <f t="shared" si="1"/>
        <v>81</v>
      </c>
    </row>
    <row r="10" spans="1:47" ht="60" hidden="1">
      <c r="A10" s="7" t="s">
        <v>604</v>
      </c>
      <c r="B10" s="12" t="s">
        <v>583</v>
      </c>
      <c r="C10" s="3" t="s">
        <v>38</v>
      </c>
      <c r="D10" s="3" t="s">
        <v>33</v>
      </c>
      <c r="E10" s="7" t="s">
        <v>34</v>
      </c>
      <c r="F10" s="3" t="s">
        <v>11</v>
      </c>
      <c r="G10" s="7"/>
      <c r="H10" s="7"/>
      <c r="I10" s="7"/>
      <c r="J10" s="7"/>
      <c r="K10" s="7">
        <v>45</v>
      </c>
      <c r="L10" s="7">
        <v>1</v>
      </c>
      <c r="M10" s="7">
        <v>10</v>
      </c>
      <c r="N10" s="3" t="s">
        <v>546</v>
      </c>
      <c r="O10" s="8">
        <v>42125</v>
      </c>
      <c r="P10" s="8">
        <v>23000</v>
      </c>
      <c r="Q10" s="8">
        <v>40925</v>
      </c>
      <c r="R10" s="14">
        <v>17925</v>
      </c>
      <c r="S10" s="8">
        <f t="shared" si="2"/>
        <v>39.833333333333336</v>
      </c>
      <c r="T10" s="18">
        <f t="shared" si="0"/>
        <v>43.799633475870493</v>
      </c>
      <c r="U10" s="3" t="s">
        <v>35</v>
      </c>
      <c r="V10" s="3" t="s">
        <v>36</v>
      </c>
      <c r="W10" s="3"/>
      <c r="X10" s="16" t="s">
        <v>726</v>
      </c>
      <c r="Y10" s="16"/>
      <c r="Z10" s="3" t="s">
        <v>726</v>
      </c>
      <c r="AA10" s="3"/>
      <c r="AB10" s="3" t="s">
        <v>9</v>
      </c>
      <c r="AC10" s="3" t="s">
        <v>725</v>
      </c>
      <c r="AD10" s="3" t="s">
        <v>726</v>
      </c>
      <c r="AE10" s="3"/>
      <c r="AF10" s="3" t="s">
        <v>726</v>
      </c>
      <c r="AG10" s="3"/>
      <c r="AH10" s="3" t="s">
        <v>726</v>
      </c>
      <c r="AI10" s="3"/>
      <c r="AJ10" s="3" t="s">
        <v>726</v>
      </c>
      <c r="AK10" s="3" t="s">
        <v>727</v>
      </c>
      <c r="AL10" s="3" t="s">
        <v>726</v>
      </c>
      <c r="AM10" s="3" t="s">
        <v>741</v>
      </c>
      <c r="AN10" s="3" t="s">
        <v>553</v>
      </c>
      <c r="AO10" s="7">
        <v>18</v>
      </c>
      <c r="AP10" s="7">
        <v>20</v>
      </c>
      <c r="AQ10" s="7">
        <v>16</v>
      </c>
      <c r="AR10" s="7">
        <v>25</v>
      </c>
      <c r="AS10" s="7">
        <v>9</v>
      </c>
      <c r="AT10" s="7">
        <v>8</v>
      </c>
      <c r="AU10" s="34">
        <f t="shared" si="1"/>
        <v>96</v>
      </c>
    </row>
    <row r="11" spans="1:47" ht="60" hidden="1">
      <c r="A11" s="7" t="s">
        <v>605</v>
      </c>
      <c r="B11" s="12" t="s">
        <v>584</v>
      </c>
      <c r="C11" s="3" t="s">
        <v>39</v>
      </c>
      <c r="D11" s="3" t="s">
        <v>33</v>
      </c>
      <c r="E11" s="7" t="s">
        <v>34</v>
      </c>
      <c r="F11" s="3" t="s">
        <v>11</v>
      </c>
      <c r="G11" s="7"/>
      <c r="H11" s="7"/>
      <c r="I11" s="7"/>
      <c r="J11" s="7"/>
      <c r="K11" s="7">
        <v>45</v>
      </c>
      <c r="L11" s="7">
        <v>1</v>
      </c>
      <c r="M11" s="7">
        <v>10</v>
      </c>
      <c r="N11" s="3" t="s">
        <v>585</v>
      </c>
      <c r="O11" s="8">
        <v>45070</v>
      </c>
      <c r="P11" s="8">
        <v>30300</v>
      </c>
      <c r="Q11" s="8">
        <v>43870</v>
      </c>
      <c r="R11" s="14">
        <v>13570</v>
      </c>
      <c r="S11" s="8">
        <f t="shared" si="2"/>
        <v>30.155555555555555</v>
      </c>
      <c r="T11" s="18">
        <f t="shared" si="0"/>
        <v>30.932299977205378</v>
      </c>
      <c r="U11" s="3" t="s">
        <v>35</v>
      </c>
      <c r="V11" s="3" t="s">
        <v>36</v>
      </c>
      <c r="W11" s="3"/>
      <c r="X11" s="16" t="s">
        <v>726</v>
      </c>
      <c r="Y11" s="16"/>
      <c r="Z11" s="3" t="s">
        <v>726</v>
      </c>
      <c r="AA11" s="3"/>
      <c r="AB11" s="3" t="s">
        <v>9</v>
      </c>
      <c r="AC11" s="3" t="s">
        <v>725</v>
      </c>
      <c r="AD11" s="3" t="s">
        <v>726</v>
      </c>
      <c r="AE11" s="3"/>
      <c r="AF11" s="3" t="s">
        <v>726</v>
      </c>
      <c r="AG11" s="3"/>
      <c r="AH11" s="3" t="s">
        <v>726</v>
      </c>
      <c r="AI11" s="3"/>
      <c r="AJ11" s="3" t="s">
        <v>726</v>
      </c>
      <c r="AK11" s="3" t="s">
        <v>727</v>
      </c>
      <c r="AL11" s="3" t="s">
        <v>726</v>
      </c>
      <c r="AM11" s="3" t="s">
        <v>741</v>
      </c>
      <c r="AN11" s="3" t="s">
        <v>553</v>
      </c>
      <c r="AO11" s="7">
        <v>20</v>
      </c>
      <c r="AP11" s="7">
        <v>20</v>
      </c>
      <c r="AQ11" s="7">
        <v>18</v>
      </c>
      <c r="AR11" s="7">
        <v>24</v>
      </c>
      <c r="AS11" s="7">
        <v>9</v>
      </c>
      <c r="AT11" s="7">
        <v>7</v>
      </c>
      <c r="AU11" s="34">
        <f t="shared" si="1"/>
        <v>98</v>
      </c>
    </row>
    <row r="12" spans="1:47" ht="60" hidden="1">
      <c r="A12" s="7" t="s">
        <v>606</v>
      </c>
      <c r="B12" s="12" t="s">
        <v>586</v>
      </c>
      <c r="C12" s="3" t="s">
        <v>47</v>
      </c>
      <c r="D12" s="3" t="s">
        <v>33</v>
      </c>
      <c r="E12" s="7" t="s">
        <v>34</v>
      </c>
      <c r="F12" s="3" t="s">
        <v>11</v>
      </c>
      <c r="G12" s="7"/>
      <c r="H12" s="7"/>
      <c r="I12" s="7"/>
      <c r="J12" s="7"/>
      <c r="K12" s="7">
        <v>80</v>
      </c>
      <c r="L12" s="7">
        <v>1</v>
      </c>
      <c r="M12" s="7">
        <v>12</v>
      </c>
      <c r="N12" s="3" t="s">
        <v>587</v>
      </c>
      <c r="O12" s="8">
        <v>83760</v>
      </c>
      <c r="P12" s="8">
        <v>28300</v>
      </c>
      <c r="Q12" s="8">
        <v>82500</v>
      </c>
      <c r="R12" s="14">
        <v>54200</v>
      </c>
      <c r="S12" s="8">
        <f t="shared" si="2"/>
        <v>56.458333333333336</v>
      </c>
      <c r="T12" s="18">
        <f t="shared" si="0"/>
        <v>65.696969696969703</v>
      </c>
      <c r="U12" s="3" t="s">
        <v>35</v>
      </c>
      <c r="V12" s="3" t="s">
        <v>36</v>
      </c>
      <c r="W12" s="3"/>
      <c r="X12" s="16" t="s">
        <v>726</v>
      </c>
      <c r="Y12" s="16"/>
      <c r="Z12" s="3" t="s">
        <v>726</v>
      </c>
      <c r="AA12" s="3"/>
      <c r="AB12" s="3" t="s">
        <v>9</v>
      </c>
      <c r="AC12" s="3" t="s">
        <v>725</v>
      </c>
      <c r="AD12" s="3" t="s">
        <v>726</v>
      </c>
      <c r="AE12" s="3"/>
      <c r="AF12" s="3" t="s">
        <v>726</v>
      </c>
      <c r="AG12" s="3"/>
      <c r="AH12" s="3" t="s">
        <v>726</v>
      </c>
      <c r="AI12" s="3"/>
      <c r="AJ12" s="3" t="s">
        <v>726</v>
      </c>
      <c r="AK12" s="3" t="s">
        <v>727</v>
      </c>
      <c r="AL12" s="3" t="s">
        <v>726</v>
      </c>
      <c r="AM12" s="3" t="s">
        <v>741</v>
      </c>
      <c r="AN12" s="3" t="s">
        <v>553</v>
      </c>
      <c r="AO12" s="7">
        <v>10</v>
      </c>
      <c r="AP12" s="7">
        <v>20</v>
      </c>
      <c r="AQ12" s="7">
        <v>18</v>
      </c>
      <c r="AR12" s="7">
        <v>25</v>
      </c>
      <c r="AS12" s="7">
        <v>9</v>
      </c>
      <c r="AT12" s="7">
        <v>7</v>
      </c>
      <c r="AU12" s="34">
        <f t="shared" si="1"/>
        <v>89</v>
      </c>
    </row>
    <row r="13" spans="1:47" ht="60" hidden="1">
      <c r="A13" s="7" t="s">
        <v>607</v>
      </c>
      <c r="B13" s="12" t="s">
        <v>588</v>
      </c>
      <c r="C13" s="3" t="s">
        <v>48</v>
      </c>
      <c r="D13" s="3" t="s">
        <v>33</v>
      </c>
      <c r="E13" s="7" t="s">
        <v>34</v>
      </c>
      <c r="F13" s="3" t="s">
        <v>11</v>
      </c>
      <c r="G13" s="7"/>
      <c r="H13" s="7"/>
      <c r="I13" s="7"/>
      <c r="J13" s="7"/>
      <c r="K13" s="7">
        <v>45</v>
      </c>
      <c r="L13" s="7">
        <v>1</v>
      </c>
      <c r="M13" s="7">
        <v>10</v>
      </c>
      <c r="N13" s="3" t="s">
        <v>589</v>
      </c>
      <c r="O13" s="8">
        <v>45226</v>
      </c>
      <c r="P13" s="8">
        <v>21416</v>
      </c>
      <c r="Q13" s="8">
        <v>45226</v>
      </c>
      <c r="R13" s="14">
        <v>23810</v>
      </c>
      <c r="S13" s="8">
        <f t="shared" si="2"/>
        <v>52.911111111111111</v>
      </c>
      <c r="T13" s="18">
        <f t="shared" si="0"/>
        <v>52.646707646044312</v>
      </c>
      <c r="U13" s="3" t="s">
        <v>35</v>
      </c>
      <c r="V13" s="3" t="s">
        <v>36</v>
      </c>
      <c r="W13" s="3"/>
      <c r="X13" s="16" t="s">
        <v>726</v>
      </c>
      <c r="Y13" s="16"/>
      <c r="Z13" s="3" t="s">
        <v>726</v>
      </c>
      <c r="AA13" s="3"/>
      <c r="AB13" s="3" t="s">
        <v>9</v>
      </c>
      <c r="AC13" s="3" t="s">
        <v>725</v>
      </c>
      <c r="AD13" s="3" t="s">
        <v>726</v>
      </c>
      <c r="AE13" s="3"/>
      <c r="AF13" s="3" t="s">
        <v>726</v>
      </c>
      <c r="AG13" s="3"/>
      <c r="AH13" s="3" t="s">
        <v>726</v>
      </c>
      <c r="AI13" s="3"/>
      <c r="AJ13" s="3" t="s">
        <v>726</v>
      </c>
      <c r="AK13" s="3" t="s">
        <v>727</v>
      </c>
      <c r="AL13" s="3" t="s">
        <v>726</v>
      </c>
      <c r="AM13" s="3" t="s">
        <v>741</v>
      </c>
      <c r="AN13" s="3" t="s">
        <v>553</v>
      </c>
      <c r="AO13" s="7">
        <v>10</v>
      </c>
      <c r="AP13" s="7">
        <v>20</v>
      </c>
      <c r="AQ13" s="7">
        <v>18</v>
      </c>
      <c r="AR13" s="7">
        <v>25</v>
      </c>
      <c r="AS13" s="7">
        <v>10</v>
      </c>
      <c r="AT13" s="7">
        <v>8</v>
      </c>
      <c r="AU13" s="34">
        <f t="shared" si="1"/>
        <v>91</v>
      </c>
    </row>
    <row r="14" spans="1:47" ht="60" hidden="1">
      <c r="A14" s="7" t="s">
        <v>608</v>
      </c>
      <c r="B14" s="12" t="s">
        <v>590</v>
      </c>
      <c r="C14" s="3" t="s">
        <v>41</v>
      </c>
      <c r="D14" s="3" t="s">
        <v>33</v>
      </c>
      <c r="E14" s="7" t="s">
        <v>34</v>
      </c>
      <c r="F14" s="3" t="s">
        <v>11</v>
      </c>
      <c r="G14" s="7"/>
      <c r="H14" s="7"/>
      <c r="I14" s="7"/>
      <c r="J14" s="7"/>
      <c r="K14" s="7">
        <v>45</v>
      </c>
      <c r="L14" s="7">
        <v>1</v>
      </c>
      <c r="M14" s="7">
        <v>10</v>
      </c>
      <c r="N14" s="3" t="s">
        <v>591</v>
      </c>
      <c r="O14" s="8">
        <v>44585</v>
      </c>
      <c r="P14" s="8">
        <v>29375</v>
      </c>
      <c r="Q14" s="8">
        <v>45785</v>
      </c>
      <c r="R14" s="14">
        <v>16410</v>
      </c>
      <c r="S14" s="8">
        <f t="shared" si="2"/>
        <v>36.466666666666669</v>
      </c>
      <c r="T14" s="18">
        <f t="shared" si="0"/>
        <v>35.841432783662775</v>
      </c>
      <c r="U14" s="3" t="s">
        <v>35</v>
      </c>
      <c r="V14" s="3" t="s">
        <v>36</v>
      </c>
      <c r="W14" s="3"/>
      <c r="X14" s="16" t="s">
        <v>726</v>
      </c>
      <c r="Y14" s="16"/>
      <c r="Z14" s="3" t="s">
        <v>726</v>
      </c>
      <c r="AA14" s="3"/>
      <c r="AB14" s="3" t="s">
        <v>9</v>
      </c>
      <c r="AC14" s="3" t="s">
        <v>725</v>
      </c>
      <c r="AD14" s="3" t="s">
        <v>726</v>
      </c>
      <c r="AE14" s="3"/>
      <c r="AF14" s="3" t="s">
        <v>726</v>
      </c>
      <c r="AG14" s="3"/>
      <c r="AH14" s="3" t="s">
        <v>726</v>
      </c>
      <c r="AI14" s="3"/>
      <c r="AJ14" s="3" t="s">
        <v>726</v>
      </c>
      <c r="AK14" s="3" t="s">
        <v>727</v>
      </c>
      <c r="AL14" s="3" t="s">
        <v>726</v>
      </c>
      <c r="AM14" s="3" t="s">
        <v>741</v>
      </c>
      <c r="AN14" s="3" t="s">
        <v>553</v>
      </c>
      <c r="AO14" s="7">
        <v>18</v>
      </c>
      <c r="AP14" s="7">
        <v>20</v>
      </c>
      <c r="AQ14" s="7">
        <v>16</v>
      </c>
      <c r="AR14" s="7">
        <v>25</v>
      </c>
      <c r="AS14" s="7">
        <v>9</v>
      </c>
      <c r="AT14" s="7">
        <v>8</v>
      </c>
      <c r="AU14" s="34">
        <f t="shared" si="1"/>
        <v>96</v>
      </c>
    </row>
    <row r="15" spans="1:47" ht="60" hidden="1">
      <c r="A15" s="7" t="s">
        <v>609</v>
      </c>
      <c r="B15" s="12" t="s">
        <v>592</v>
      </c>
      <c r="C15" s="3" t="s">
        <v>37</v>
      </c>
      <c r="D15" s="3" t="s">
        <v>33</v>
      </c>
      <c r="E15" s="7" t="s">
        <v>34</v>
      </c>
      <c r="F15" s="3" t="s">
        <v>11</v>
      </c>
      <c r="G15" s="7"/>
      <c r="H15" s="7"/>
      <c r="I15" s="7"/>
      <c r="J15" s="7"/>
      <c r="K15" s="7">
        <v>70</v>
      </c>
      <c r="L15" s="7">
        <v>1</v>
      </c>
      <c r="M15" s="7">
        <v>12</v>
      </c>
      <c r="N15" s="3" t="s">
        <v>539</v>
      </c>
      <c r="O15" s="8">
        <v>55000</v>
      </c>
      <c r="P15" s="8">
        <v>43900</v>
      </c>
      <c r="Q15" s="8">
        <v>53800</v>
      </c>
      <c r="R15" s="14">
        <v>9900</v>
      </c>
      <c r="S15" s="8">
        <f t="shared" si="2"/>
        <v>11.785714285714286</v>
      </c>
      <c r="T15" s="14">
        <f t="shared" si="0"/>
        <v>18.401486988847584</v>
      </c>
      <c r="U15" s="3" t="s">
        <v>35</v>
      </c>
      <c r="V15" s="3" t="s">
        <v>36</v>
      </c>
      <c r="W15" s="3"/>
      <c r="X15" s="16" t="s">
        <v>726</v>
      </c>
      <c r="Y15" s="16"/>
      <c r="Z15" s="3" t="s">
        <v>726</v>
      </c>
      <c r="AA15" s="3"/>
      <c r="AB15" s="3" t="s">
        <v>9</v>
      </c>
      <c r="AC15" s="3" t="s">
        <v>725</v>
      </c>
      <c r="AD15" s="3" t="s">
        <v>726</v>
      </c>
      <c r="AE15" s="3"/>
      <c r="AF15" s="3" t="s">
        <v>726</v>
      </c>
      <c r="AG15" s="3"/>
      <c r="AH15" s="3" t="s">
        <v>726</v>
      </c>
      <c r="AI15" s="3"/>
      <c r="AJ15" s="3" t="s">
        <v>726</v>
      </c>
      <c r="AK15" s="3" t="s">
        <v>727</v>
      </c>
      <c r="AL15" s="3" t="s">
        <v>726</v>
      </c>
      <c r="AM15" s="3" t="s">
        <v>741</v>
      </c>
      <c r="AN15" s="3"/>
      <c r="AO15" s="7">
        <v>18</v>
      </c>
      <c r="AP15" s="7">
        <v>16</v>
      </c>
      <c r="AQ15" s="7">
        <v>10</v>
      </c>
      <c r="AR15" s="7">
        <v>19</v>
      </c>
      <c r="AS15" s="7">
        <v>8</v>
      </c>
      <c r="AT15" s="7">
        <v>5</v>
      </c>
      <c r="AU15" s="34">
        <f t="shared" si="1"/>
        <v>76</v>
      </c>
    </row>
    <row r="16" spans="1:47" ht="60" hidden="1">
      <c r="A16" s="7" t="s">
        <v>611</v>
      </c>
      <c r="B16" s="12" t="s">
        <v>542</v>
      </c>
      <c r="C16" s="3" t="s">
        <v>54</v>
      </c>
      <c r="D16" s="3" t="s">
        <v>55</v>
      </c>
      <c r="E16" s="7" t="s">
        <v>51</v>
      </c>
      <c r="F16" s="3" t="s">
        <v>11</v>
      </c>
      <c r="G16" s="7"/>
      <c r="H16" s="7"/>
      <c r="I16" s="7"/>
      <c r="J16" s="7"/>
      <c r="K16" s="7">
        <v>90</v>
      </c>
      <c r="L16" s="7">
        <v>1</v>
      </c>
      <c r="M16" s="7">
        <v>10</v>
      </c>
      <c r="N16" s="3" t="s">
        <v>543</v>
      </c>
      <c r="O16" s="8">
        <v>84405</v>
      </c>
      <c r="P16" s="8">
        <v>74255</v>
      </c>
      <c r="Q16" s="8">
        <v>84405</v>
      </c>
      <c r="R16" s="14">
        <v>10150</v>
      </c>
      <c r="S16" s="8">
        <f t="shared" si="2"/>
        <v>11.277777777777779</v>
      </c>
      <c r="T16" s="14">
        <f t="shared" si="0"/>
        <v>12.025353948225815</v>
      </c>
      <c r="U16" s="3" t="s">
        <v>52</v>
      </c>
      <c r="V16" s="3" t="s">
        <v>56</v>
      </c>
      <c r="W16" s="3"/>
      <c r="X16" s="16" t="s">
        <v>726</v>
      </c>
      <c r="Y16" s="16"/>
      <c r="Z16" s="3" t="s">
        <v>726</v>
      </c>
      <c r="AA16" s="3"/>
      <c r="AB16" s="3" t="s">
        <v>9</v>
      </c>
      <c r="AC16" s="3" t="s">
        <v>725</v>
      </c>
      <c r="AD16" s="3" t="s">
        <v>726</v>
      </c>
      <c r="AE16" s="3"/>
      <c r="AF16" s="3" t="s">
        <v>726</v>
      </c>
      <c r="AG16" s="3"/>
      <c r="AH16" s="3" t="s">
        <v>726</v>
      </c>
      <c r="AI16" s="3"/>
      <c r="AJ16" s="3" t="s">
        <v>726</v>
      </c>
      <c r="AK16" s="3" t="s">
        <v>727</v>
      </c>
      <c r="AL16" s="3" t="s">
        <v>726</v>
      </c>
      <c r="AM16" s="3" t="s">
        <v>744</v>
      </c>
      <c r="AN16" s="3"/>
      <c r="AO16" s="7">
        <v>20</v>
      </c>
      <c r="AP16" s="7">
        <v>20</v>
      </c>
      <c r="AQ16" s="7">
        <v>7</v>
      </c>
      <c r="AR16" s="7">
        <v>25</v>
      </c>
      <c r="AS16" s="7">
        <v>8</v>
      </c>
      <c r="AT16" s="7">
        <v>1</v>
      </c>
      <c r="AU16" s="34">
        <f t="shared" si="1"/>
        <v>81</v>
      </c>
    </row>
    <row r="17" spans="1:47" ht="60" hidden="1">
      <c r="A17" s="7" t="s">
        <v>612</v>
      </c>
      <c r="B17" s="12" t="s">
        <v>544</v>
      </c>
      <c r="C17" s="3" t="s">
        <v>73</v>
      </c>
      <c r="D17" s="3" t="s">
        <v>74</v>
      </c>
      <c r="E17" s="7" t="s">
        <v>75</v>
      </c>
      <c r="F17" s="3" t="s">
        <v>11</v>
      </c>
      <c r="G17" s="7"/>
      <c r="H17" s="7"/>
      <c r="I17" s="7"/>
      <c r="J17" s="7"/>
      <c r="K17" s="7">
        <v>50</v>
      </c>
      <c r="L17" s="7">
        <v>1</v>
      </c>
      <c r="M17" s="7">
        <v>7</v>
      </c>
      <c r="N17" s="3" t="s">
        <v>418</v>
      </c>
      <c r="O17" s="8">
        <v>37040</v>
      </c>
      <c r="P17" s="8">
        <v>28090</v>
      </c>
      <c r="Q17" s="8">
        <v>36840</v>
      </c>
      <c r="R17" s="14">
        <v>8750</v>
      </c>
      <c r="S17" s="8">
        <f t="shared" si="2"/>
        <v>25</v>
      </c>
      <c r="T17" s="14">
        <f t="shared" si="0"/>
        <v>23.751357220412594</v>
      </c>
      <c r="U17" s="3" t="s">
        <v>76</v>
      </c>
      <c r="V17" s="3" t="s">
        <v>77</v>
      </c>
      <c r="W17" s="3"/>
      <c r="X17" s="16" t="s">
        <v>726</v>
      </c>
      <c r="Y17" s="16"/>
      <c r="Z17" s="3" t="s">
        <v>726</v>
      </c>
      <c r="AA17" s="3"/>
      <c r="AB17" s="3" t="s">
        <v>726</v>
      </c>
      <c r="AC17" s="3"/>
      <c r="AD17" s="3" t="s">
        <v>726</v>
      </c>
      <c r="AE17" s="3"/>
      <c r="AF17" s="3" t="s">
        <v>726</v>
      </c>
      <c r="AG17" s="3"/>
      <c r="AH17" s="3" t="s">
        <v>726</v>
      </c>
      <c r="AI17" s="3"/>
      <c r="AJ17" s="3" t="s">
        <v>726</v>
      </c>
      <c r="AK17" s="3" t="s">
        <v>736</v>
      </c>
      <c r="AL17" s="3" t="s">
        <v>726</v>
      </c>
      <c r="AM17" s="3" t="s">
        <v>745</v>
      </c>
      <c r="AN17" s="3"/>
      <c r="AO17" s="7">
        <v>20</v>
      </c>
      <c r="AP17" s="7">
        <v>15</v>
      </c>
      <c r="AQ17" s="7">
        <v>10</v>
      </c>
      <c r="AR17" s="7">
        <v>13</v>
      </c>
      <c r="AS17" s="7">
        <v>2</v>
      </c>
      <c r="AT17" s="7">
        <v>5</v>
      </c>
      <c r="AU17" s="34">
        <f t="shared" si="1"/>
        <v>65</v>
      </c>
    </row>
    <row r="18" spans="1:47" ht="60" hidden="1">
      <c r="A18" s="7" t="s">
        <v>613</v>
      </c>
      <c r="B18" s="12" t="s">
        <v>545</v>
      </c>
      <c r="C18" s="3" t="s">
        <v>120</v>
      </c>
      <c r="D18" s="3" t="s">
        <v>122</v>
      </c>
      <c r="E18" s="7" t="s">
        <v>123</v>
      </c>
      <c r="F18" s="3" t="s">
        <v>11</v>
      </c>
      <c r="G18" s="7"/>
      <c r="H18" s="7"/>
      <c r="I18" s="7"/>
      <c r="J18" s="7"/>
      <c r="K18" s="7">
        <v>50</v>
      </c>
      <c r="L18" s="7">
        <v>1</v>
      </c>
      <c r="M18" s="7">
        <v>10</v>
      </c>
      <c r="N18" s="3" t="s">
        <v>546</v>
      </c>
      <c r="O18" s="8">
        <v>52525</v>
      </c>
      <c r="P18" s="8">
        <v>33525</v>
      </c>
      <c r="Q18" s="8">
        <v>46025</v>
      </c>
      <c r="R18" s="14">
        <v>12500</v>
      </c>
      <c r="S18" s="8">
        <f t="shared" si="2"/>
        <v>25</v>
      </c>
      <c r="T18" s="14">
        <f t="shared" si="0"/>
        <v>27.159152634437806</v>
      </c>
      <c r="U18" s="3" t="s">
        <v>124</v>
      </c>
      <c r="V18" s="3" t="s">
        <v>125</v>
      </c>
      <c r="W18" s="3" t="s">
        <v>121</v>
      </c>
      <c r="X18" s="16" t="s">
        <v>726</v>
      </c>
      <c r="Y18" s="16"/>
      <c r="Z18" s="3" t="s">
        <v>726</v>
      </c>
      <c r="AA18" s="3"/>
      <c r="AB18" s="3" t="s">
        <v>9</v>
      </c>
      <c r="AC18" s="3" t="s">
        <v>725</v>
      </c>
      <c r="AD18" s="3" t="s">
        <v>726</v>
      </c>
      <c r="AE18" s="3" t="s">
        <v>732</v>
      </c>
      <c r="AF18" s="3" t="s">
        <v>726</v>
      </c>
      <c r="AG18" s="3"/>
      <c r="AH18" s="3" t="s">
        <v>726</v>
      </c>
      <c r="AI18" s="3"/>
      <c r="AJ18" s="3" t="s">
        <v>726</v>
      </c>
      <c r="AK18" s="3" t="s">
        <v>727</v>
      </c>
      <c r="AL18" s="3" t="s">
        <v>726</v>
      </c>
      <c r="AM18" s="3" t="s">
        <v>733</v>
      </c>
      <c r="AN18" s="3"/>
      <c r="AO18" s="7">
        <v>18</v>
      </c>
      <c r="AP18" s="7">
        <v>16</v>
      </c>
      <c r="AQ18" s="7">
        <v>17</v>
      </c>
      <c r="AR18" s="7">
        <v>25</v>
      </c>
      <c r="AS18" s="7">
        <v>4</v>
      </c>
      <c r="AT18" s="7">
        <v>10</v>
      </c>
      <c r="AU18" s="34">
        <f t="shared" si="1"/>
        <v>90</v>
      </c>
    </row>
    <row r="19" spans="1:47" ht="60" hidden="1">
      <c r="A19" s="7" t="s">
        <v>614</v>
      </c>
      <c r="B19" s="12" t="s">
        <v>547</v>
      </c>
      <c r="C19" s="3" t="s">
        <v>126</v>
      </c>
      <c r="D19" s="3" t="s">
        <v>113</v>
      </c>
      <c r="E19" s="7" t="s">
        <v>101</v>
      </c>
      <c r="F19" s="3" t="s">
        <v>11</v>
      </c>
      <c r="G19" s="7"/>
      <c r="H19" s="7"/>
      <c r="I19" s="7"/>
      <c r="J19" s="7"/>
      <c r="K19" s="7">
        <v>50</v>
      </c>
      <c r="L19" s="7">
        <v>1</v>
      </c>
      <c r="M19" s="7">
        <v>8</v>
      </c>
      <c r="N19" s="3" t="s">
        <v>548</v>
      </c>
      <c r="O19" s="8">
        <v>47572</v>
      </c>
      <c r="P19" s="8">
        <v>36072</v>
      </c>
      <c r="Q19" s="8">
        <v>46072</v>
      </c>
      <c r="R19" s="14">
        <v>10000</v>
      </c>
      <c r="S19" s="8">
        <f t="shared" si="2"/>
        <v>25</v>
      </c>
      <c r="T19" s="14">
        <f t="shared" si="0"/>
        <v>21.705157145337733</v>
      </c>
      <c r="U19" s="3" t="s">
        <v>127</v>
      </c>
      <c r="V19" s="3" t="s">
        <v>114</v>
      </c>
      <c r="W19" s="3" t="s">
        <v>115</v>
      </c>
      <c r="X19" s="16" t="s">
        <v>726</v>
      </c>
      <c r="Y19" s="16"/>
      <c r="Z19" s="3" t="s">
        <v>726</v>
      </c>
      <c r="AA19" s="3"/>
      <c r="AB19" s="3" t="s">
        <v>726</v>
      </c>
      <c r="AC19" s="3"/>
      <c r="AD19" s="3" t="s">
        <v>726</v>
      </c>
      <c r="AE19" s="3"/>
      <c r="AF19" s="3" t="s">
        <v>726</v>
      </c>
      <c r="AG19" s="3"/>
      <c r="AH19" s="3" t="s">
        <v>726</v>
      </c>
      <c r="AI19" s="3"/>
      <c r="AJ19" s="3" t="s">
        <v>726</v>
      </c>
      <c r="AK19" s="3" t="s">
        <v>736</v>
      </c>
      <c r="AL19" s="3" t="s">
        <v>726</v>
      </c>
      <c r="AM19" s="3" t="s">
        <v>746</v>
      </c>
      <c r="AN19" s="3"/>
      <c r="AO19" s="7">
        <v>20</v>
      </c>
      <c r="AP19" s="7">
        <v>20</v>
      </c>
      <c r="AQ19" s="7">
        <v>20</v>
      </c>
      <c r="AR19" s="7">
        <v>25</v>
      </c>
      <c r="AS19" s="7">
        <v>10</v>
      </c>
      <c r="AT19" s="7">
        <v>6</v>
      </c>
      <c r="AU19" s="34">
        <f t="shared" si="1"/>
        <v>101</v>
      </c>
    </row>
    <row r="20" spans="1:47" ht="75" hidden="1">
      <c r="A20" s="7" t="s">
        <v>615</v>
      </c>
      <c r="B20" s="12" t="s">
        <v>549</v>
      </c>
      <c r="C20" s="3" t="s">
        <v>108</v>
      </c>
      <c r="D20" s="3" t="s">
        <v>109</v>
      </c>
      <c r="E20" s="7" t="s">
        <v>110</v>
      </c>
      <c r="F20" s="3" t="s">
        <v>11</v>
      </c>
      <c r="G20" s="7">
        <v>37</v>
      </c>
      <c r="H20" s="7">
        <v>1</v>
      </c>
      <c r="I20" s="7">
        <v>6</v>
      </c>
      <c r="J20" s="12">
        <v>6</v>
      </c>
      <c r="K20" s="7"/>
      <c r="L20" s="7"/>
      <c r="M20" s="7"/>
      <c r="N20" s="3" t="s">
        <v>550</v>
      </c>
      <c r="O20" s="8">
        <v>7706</v>
      </c>
      <c r="P20" s="8">
        <v>5486</v>
      </c>
      <c r="Q20" s="8">
        <v>7706</v>
      </c>
      <c r="R20" s="14">
        <v>2220</v>
      </c>
      <c r="S20" s="14">
        <f>(R20/J20)/G20</f>
        <v>10</v>
      </c>
      <c r="T20" s="14">
        <f t="shared" si="0"/>
        <v>28.808720477549961</v>
      </c>
      <c r="U20" s="3" t="s">
        <v>111</v>
      </c>
      <c r="V20" s="3" t="s">
        <v>112</v>
      </c>
      <c r="W20" s="3"/>
      <c r="X20" s="16" t="s">
        <v>726</v>
      </c>
      <c r="Y20" s="16"/>
      <c r="Z20" s="3" t="s">
        <v>726</v>
      </c>
      <c r="AA20" s="3"/>
      <c r="AB20" s="3" t="s">
        <v>9</v>
      </c>
      <c r="AC20" s="3" t="s">
        <v>725</v>
      </c>
      <c r="AD20" s="3" t="s">
        <v>726</v>
      </c>
      <c r="AE20" s="3"/>
      <c r="AF20" s="3" t="s">
        <v>726</v>
      </c>
      <c r="AG20" s="3"/>
      <c r="AH20" s="3" t="s">
        <v>726</v>
      </c>
      <c r="AI20" s="3"/>
      <c r="AJ20" s="3" t="s">
        <v>726</v>
      </c>
      <c r="AK20" s="3" t="s">
        <v>727</v>
      </c>
      <c r="AL20" s="3" t="s">
        <v>726</v>
      </c>
      <c r="AM20" s="3" t="s">
        <v>747</v>
      </c>
      <c r="AN20" s="3"/>
      <c r="AO20" s="7">
        <v>20</v>
      </c>
      <c r="AP20" s="7">
        <v>15</v>
      </c>
      <c r="AQ20" s="7">
        <v>10</v>
      </c>
      <c r="AR20" s="7">
        <v>10</v>
      </c>
      <c r="AS20" s="7">
        <v>5</v>
      </c>
      <c r="AT20" s="7">
        <v>8</v>
      </c>
      <c r="AU20" s="34">
        <f t="shared" si="1"/>
        <v>68</v>
      </c>
    </row>
    <row r="21" spans="1:47" ht="60">
      <c r="A21" s="7" t="s">
        <v>616</v>
      </c>
      <c r="B21" s="12" t="s">
        <v>551</v>
      </c>
      <c r="C21" s="3" t="s">
        <v>82</v>
      </c>
      <c r="D21" s="3" t="s">
        <v>83</v>
      </c>
      <c r="E21" s="7" t="s">
        <v>13</v>
      </c>
      <c r="F21" s="3" t="s">
        <v>11</v>
      </c>
      <c r="G21" s="7"/>
      <c r="H21" s="7"/>
      <c r="I21" s="7"/>
      <c r="J21" s="7"/>
      <c r="K21" s="7">
        <v>50</v>
      </c>
      <c r="L21" s="7">
        <v>1</v>
      </c>
      <c r="M21" s="7">
        <v>11</v>
      </c>
      <c r="N21" s="3" t="s">
        <v>552</v>
      </c>
      <c r="O21" s="8">
        <v>37500</v>
      </c>
      <c r="P21" s="8">
        <v>19750</v>
      </c>
      <c r="Q21" s="8">
        <v>37500</v>
      </c>
      <c r="R21" s="14">
        <v>17750</v>
      </c>
      <c r="S21" s="8">
        <f t="shared" ref="S21:S23" si="3">R21/(M21)/K21</f>
        <v>32.272727272727273</v>
      </c>
      <c r="T21" s="18">
        <f t="shared" si="0"/>
        <v>47.333333333333336</v>
      </c>
      <c r="U21" s="3" t="s">
        <v>84</v>
      </c>
      <c r="V21" s="3"/>
      <c r="W21" s="3"/>
      <c r="X21" s="16" t="s">
        <v>726</v>
      </c>
      <c r="Y21" s="16"/>
      <c r="Z21" s="3" t="s">
        <v>726</v>
      </c>
      <c r="AA21" s="3"/>
      <c r="AB21" s="3" t="s">
        <v>9</v>
      </c>
      <c r="AC21" s="3" t="s">
        <v>725</v>
      </c>
      <c r="AD21" s="3" t="s">
        <v>726</v>
      </c>
      <c r="AE21" s="3"/>
      <c r="AF21" s="3" t="s">
        <v>726</v>
      </c>
      <c r="AG21" s="3"/>
      <c r="AH21" s="3" t="s">
        <v>726</v>
      </c>
      <c r="AI21" s="3"/>
      <c r="AJ21" s="3" t="s">
        <v>726</v>
      </c>
      <c r="AK21" s="3" t="s">
        <v>727</v>
      </c>
      <c r="AL21" s="3" t="s">
        <v>726</v>
      </c>
      <c r="AM21" s="3" t="s">
        <v>797</v>
      </c>
      <c r="AN21" s="3" t="s">
        <v>553</v>
      </c>
      <c r="AO21" s="7">
        <v>17</v>
      </c>
      <c r="AP21" s="7">
        <v>20</v>
      </c>
      <c r="AQ21" s="7">
        <v>20</v>
      </c>
      <c r="AR21" s="7">
        <v>24</v>
      </c>
      <c r="AS21" s="7">
        <v>11</v>
      </c>
      <c r="AT21" s="7">
        <v>10</v>
      </c>
      <c r="AU21" s="34">
        <f t="shared" si="1"/>
        <v>102</v>
      </c>
    </row>
    <row r="22" spans="1:47" ht="75">
      <c r="A22" s="7" t="s">
        <v>694</v>
      </c>
      <c r="B22" s="12" t="s">
        <v>554</v>
      </c>
      <c r="C22" s="3" t="s">
        <v>128</v>
      </c>
      <c r="D22" s="3" t="s">
        <v>129</v>
      </c>
      <c r="E22" s="7" t="s">
        <v>13</v>
      </c>
      <c r="F22" s="3" t="s">
        <v>11</v>
      </c>
      <c r="G22" s="7"/>
      <c r="H22" s="7"/>
      <c r="I22" s="7"/>
      <c r="J22" s="7"/>
      <c r="K22" s="7">
        <v>250</v>
      </c>
      <c r="L22" s="7">
        <v>4</v>
      </c>
      <c r="M22" s="7">
        <v>7</v>
      </c>
      <c r="N22" s="3" t="s">
        <v>555</v>
      </c>
      <c r="O22" s="8">
        <v>138465</v>
      </c>
      <c r="P22" s="8">
        <v>93465</v>
      </c>
      <c r="Q22" s="8">
        <v>136465</v>
      </c>
      <c r="R22" s="14">
        <v>43000</v>
      </c>
      <c r="S22" s="8">
        <f t="shared" si="3"/>
        <v>24.571428571428573</v>
      </c>
      <c r="T22" s="14">
        <f t="shared" si="0"/>
        <v>31.509910966181806</v>
      </c>
      <c r="U22" s="3" t="s">
        <v>130</v>
      </c>
      <c r="V22" s="3" t="s">
        <v>131</v>
      </c>
      <c r="W22" s="3"/>
      <c r="X22" s="16" t="s">
        <v>726</v>
      </c>
      <c r="Y22" s="16"/>
      <c r="Z22" s="3" t="s">
        <v>726</v>
      </c>
      <c r="AA22" s="3"/>
      <c r="AB22" s="3" t="s">
        <v>9</v>
      </c>
      <c r="AC22" s="3" t="s">
        <v>725</v>
      </c>
      <c r="AD22" s="3" t="s">
        <v>726</v>
      </c>
      <c r="AE22" s="3"/>
      <c r="AF22" s="3" t="s">
        <v>726</v>
      </c>
      <c r="AG22" s="3"/>
      <c r="AH22" s="3" t="s">
        <v>726</v>
      </c>
      <c r="AI22" s="3"/>
      <c r="AJ22" s="3" t="s">
        <v>726</v>
      </c>
      <c r="AK22" s="3" t="s">
        <v>727</v>
      </c>
      <c r="AL22" s="3" t="s">
        <v>726</v>
      </c>
      <c r="AM22" s="3" t="s">
        <v>748</v>
      </c>
      <c r="AN22" s="3"/>
      <c r="AO22" s="7">
        <v>16</v>
      </c>
      <c r="AP22" s="7">
        <v>20</v>
      </c>
      <c r="AQ22" s="7">
        <v>20</v>
      </c>
      <c r="AR22" s="7">
        <v>23</v>
      </c>
      <c r="AS22" s="7">
        <v>0</v>
      </c>
      <c r="AT22" s="7">
        <v>10</v>
      </c>
      <c r="AU22" s="34">
        <f t="shared" si="1"/>
        <v>89</v>
      </c>
    </row>
    <row r="23" spans="1:47" ht="45" hidden="1">
      <c r="A23" s="7" t="s">
        <v>617</v>
      </c>
      <c r="B23" s="12" t="s">
        <v>556</v>
      </c>
      <c r="C23" s="3" t="s">
        <v>99</v>
      </c>
      <c r="D23" s="3" t="s">
        <v>100</v>
      </c>
      <c r="E23" s="7" t="s">
        <v>101</v>
      </c>
      <c r="F23" s="3" t="s">
        <v>696</v>
      </c>
      <c r="G23" s="7"/>
      <c r="H23" s="7"/>
      <c r="I23" s="7"/>
      <c r="J23" s="7"/>
      <c r="K23" s="7">
        <v>52</v>
      </c>
      <c r="L23" s="7">
        <v>1</v>
      </c>
      <c r="M23" s="7">
        <v>7</v>
      </c>
      <c r="N23" s="3" t="s">
        <v>557</v>
      </c>
      <c r="O23" s="8">
        <v>46074</v>
      </c>
      <c r="P23" s="8">
        <v>31974</v>
      </c>
      <c r="Q23" s="8">
        <v>41074</v>
      </c>
      <c r="R23" s="14">
        <v>9100</v>
      </c>
      <c r="S23" s="8">
        <f t="shared" si="3"/>
        <v>25</v>
      </c>
      <c r="T23" s="14">
        <f t="shared" si="0"/>
        <v>22.155134635048935</v>
      </c>
      <c r="U23" s="3" t="s">
        <v>102</v>
      </c>
      <c r="V23" s="3"/>
      <c r="W23" s="3"/>
      <c r="X23" s="16" t="s">
        <v>726</v>
      </c>
      <c r="Y23" s="16"/>
      <c r="Z23" s="3" t="s">
        <v>726</v>
      </c>
      <c r="AA23" s="3"/>
      <c r="AB23" s="3" t="s">
        <v>726</v>
      </c>
      <c r="AC23" s="3"/>
      <c r="AD23" s="3" t="s">
        <v>726</v>
      </c>
      <c r="AE23" s="3"/>
      <c r="AF23" s="3" t="s">
        <v>726</v>
      </c>
      <c r="AG23" s="3"/>
      <c r="AH23" s="3" t="s">
        <v>726</v>
      </c>
      <c r="AI23" s="3"/>
      <c r="AJ23" s="3" t="s">
        <v>726</v>
      </c>
      <c r="AK23" s="3" t="s">
        <v>749</v>
      </c>
      <c r="AL23" s="3"/>
      <c r="AM23" s="3"/>
      <c r="AN23" s="3"/>
      <c r="AO23" s="7">
        <v>11</v>
      </c>
      <c r="AP23" s="7">
        <v>10</v>
      </c>
      <c r="AQ23" s="7">
        <v>0</v>
      </c>
      <c r="AR23" s="7">
        <v>25</v>
      </c>
      <c r="AS23" s="7">
        <v>7</v>
      </c>
      <c r="AT23" s="7">
        <v>2</v>
      </c>
      <c r="AU23" s="34">
        <f t="shared" si="1"/>
        <v>55</v>
      </c>
    </row>
    <row r="24" spans="1:47" ht="60" hidden="1">
      <c r="A24" s="7" t="s">
        <v>618</v>
      </c>
      <c r="B24" s="12" t="s">
        <v>558</v>
      </c>
      <c r="C24" s="3" t="s">
        <v>141</v>
      </c>
      <c r="D24" s="3" t="s">
        <v>142</v>
      </c>
      <c r="E24" s="7" t="s">
        <v>143</v>
      </c>
      <c r="F24" s="3" t="s">
        <v>11</v>
      </c>
      <c r="G24" s="7">
        <v>38</v>
      </c>
      <c r="H24" s="7">
        <v>1</v>
      </c>
      <c r="I24" s="7">
        <v>8</v>
      </c>
      <c r="J24" s="12">
        <v>8</v>
      </c>
      <c r="K24" s="7"/>
      <c r="L24" s="7"/>
      <c r="M24" s="7"/>
      <c r="N24" s="3" t="s">
        <v>559</v>
      </c>
      <c r="O24" s="8">
        <v>9096</v>
      </c>
      <c r="P24" s="8">
        <v>4456</v>
      </c>
      <c r="Q24" s="8">
        <v>7496</v>
      </c>
      <c r="R24" s="14">
        <v>3040</v>
      </c>
      <c r="S24" s="14">
        <f>(R24/J24)/G24</f>
        <v>10</v>
      </c>
      <c r="T24" s="14">
        <f t="shared" si="0"/>
        <v>40.554962646744933</v>
      </c>
      <c r="U24" s="3" t="s">
        <v>144</v>
      </c>
      <c r="V24" s="3" t="s">
        <v>145</v>
      </c>
      <c r="W24" s="3" t="s">
        <v>19</v>
      </c>
      <c r="X24" s="16" t="s">
        <v>726</v>
      </c>
      <c r="Y24" s="16"/>
      <c r="Z24" s="3" t="s">
        <v>726</v>
      </c>
      <c r="AA24" s="3"/>
      <c r="AB24" s="3" t="s">
        <v>9</v>
      </c>
      <c r="AC24" s="3" t="s">
        <v>725</v>
      </c>
      <c r="AD24" s="3" t="s">
        <v>726</v>
      </c>
      <c r="AE24" s="3"/>
      <c r="AF24" s="3" t="s">
        <v>726</v>
      </c>
      <c r="AG24" s="3"/>
      <c r="AH24" s="3" t="s">
        <v>726</v>
      </c>
      <c r="AI24" s="3"/>
      <c r="AJ24" s="3" t="s">
        <v>726</v>
      </c>
      <c r="AK24" s="3" t="s">
        <v>727</v>
      </c>
      <c r="AL24" s="3" t="s">
        <v>726</v>
      </c>
      <c r="AM24" s="3" t="s">
        <v>750</v>
      </c>
      <c r="AN24" s="3"/>
      <c r="AO24" s="7">
        <v>16</v>
      </c>
      <c r="AP24" s="7">
        <v>11</v>
      </c>
      <c r="AQ24" s="7">
        <v>0</v>
      </c>
      <c r="AR24" s="7">
        <v>23</v>
      </c>
      <c r="AS24" s="7">
        <v>8</v>
      </c>
      <c r="AT24" s="7">
        <v>1</v>
      </c>
      <c r="AU24" s="34">
        <f t="shared" si="1"/>
        <v>59</v>
      </c>
    </row>
    <row r="25" spans="1:47" ht="60" hidden="1">
      <c r="A25" s="7" t="s">
        <v>619</v>
      </c>
      <c r="B25" s="12" t="s">
        <v>560</v>
      </c>
      <c r="C25" s="3" t="s">
        <v>160</v>
      </c>
      <c r="D25" s="3" t="s">
        <v>152</v>
      </c>
      <c r="E25" s="7" t="s">
        <v>51</v>
      </c>
      <c r="F25" s="3" t="s">
        <v>11</v>
      </c>
      <c r="G25" s="7"/>
      <c r="H25" s="7"/>
      <c r="I25" s="7"/>
      <c r="J25" s="7"/>
      <c r="K25" s="7">
        <v>40</v>
      </c>
      <c r="L25" s="7">
        <v>1</v>
      </c>
      <c r="M25" s="10">
        <v>11</v>
      </c>
      <c r="N25" s="3" t="s">
        <v>561</v>
      </c>
      <c r="O25" s="8">
        <v>44701</v>
      </c>
      <c r="P25" s="8">
        <v>34701</v>
      </c>
      <c r="Q25" s="8">
        <v>44701</v>
      </c>
      <c r="R25" s="14">
        <v>10000</v>
      </c>
      <c r="S25" s="8">
        <f t="shared" ref="S25:S27" si="4">R25/(M25)/K25</f>
        <v>22.727272727272727</v>
      </c>
      <c r="T25" s="14">
        <f t="shared" si="0"/>
        <v>22.370864186483523</v>
      </c>
      <c r="U25" s="3" t="s">
        <v>153</v>
      </c>
      <c r="V25" s="3" t="s">
        <v>154</v>
      </c>
      <c r="W25" s="3"/>
      <c r="X25" s="16" t="s">
        <v>726</v>
      </c>
      <c r="Y25" s="16"/>
      <c r="Z25" s="3" t="s">
        <v>726</v>
      </c>
      <c r="AA25" s="3"/>
      <c r="AB25" s="3" t="s">
        <v>9</v>
      </c>
      <c r="AC25" s="3" t="s">
        <v>725</v>
      </c>
      <c r="AD25" s="3" t="s">
        <v>726</v>
      </c>
      <c r="AE25" s="3"/>
      <c r="AF25" s="3" t="s">
        <v>726</v>
      </c>
      <c r="AG25" s="3"/>
      <c r="AH25" s="3" t="s">
        <v>726</v>
      </c>
      <c r="AI25" s="3"/>
      <c r="AJ25" s="3" t="s">
        <v>726</v>
      </c>
      <c r="AK25" s="3" t="s">
        <v>727</v>
      </c>
      <c r="AL25" s="3" t="s">
        <v>726</v>
      </c>
      <c r="AM25" s="3" t="s">
        <v>751</v>
      </c>
      <c r="AN25" s="3"/>
      <c r="AO25" s="32">
        <v>20</v>
      </c>
      <c r="AP25" s="7">
        <v>20</v>
      </c>
      <c r="AQ25" s="7">
        <v>8</v>
      </c>
      <c r="AR25" s="7">
        <v>25</v>
      </c>
      <c r="AS25" s="7">
        <v>5</v>
      </c>
      <c r="AT25" s="7">
        <v>1</v>
      </c>
      <c r="AU25" s="34">
        <f t="shared" si="1"/>
        <v>79</v>
      </c>
    </row>
    <row r="26" spans="1:47" ht="60" hidden="1">
      <c r="A26" s="7" t="s">
        <v>620</v>
      </c>
      <c r="B26" s="12" t="s">
        <v>562</v>
      </c>
      <c r="C26" s="3" t="s">
        <v>151</v>
      </c>
      <c r="D26" s="3" t="s">
        <v>152</v>
      </c>
      <c r="E26" s="7" t="s">
        <v>51</v>
      </c>
      <c r="F26" s="3" t="s">
        <v>11</v>
      </c>
      <c r="G26" s="7"/>
      <c r="H26" s="7"/>
      <c r="I26" s="7"/>
      <c r="J26" s="7"/>
      <c r="K26" s="7">
        <v>40</v>
      </c>
      <c r="L26" s="7">
        <v>1</v>
      </c>
      <c r="M26" s="10">
        <v>11</v>
      </c>
      <c r="N26" s="3" t="s">
        <v>563</v>
      </c>
      <c r="O26" s="8">
        <v>52950</v>
      </c>
      <c r="P26" s="8">
        <v>42950</v>
      </c>
      <c r="Q26" s="8">
        <v>52950</v>
      </c>
      <c r="R26" s="14">
        <v>10000</v>
      </c>
      <c r="S26" s="8">
        <f t="shared" si="4"/>
        <v>22.727272727272727</v>
      </c>
      <c r="T26" s="14">
        <f t="shared" si="0"/>
        <v>18.885741265344663</v>
      </c>
      <c r="U26" s="3" t="s">
        <v>153</v>
      </c>
      <c r="V26" s="3" t="s">
        <v>154</v>
      </c>
      <c r="W26" s="3"/>
      <c r="X26" s="16" t="s">
        <v>726</v>
      </c>
      <c r="Y26" s="16"/>
      <c r="Z26" s="3" t="s">
        <v>726</v>
      </c>
      <c r="AA26" s="3"/>
      <c r="AB26" s="3" t="s">
        <v>9</v>
      </c>
      <c r="AC26" s="3" t="s">
        <v>725</v>
      </c>
      <c r="AD26" s="3" t="s">
        <v>726</v>
      </c>
      <c r="AE26" s="3"/>
      <c r="AF26" s="3" t="s">
        <v>726</v>
      </c>
      <c r="AG26" s="3" t="s">
        <v>752</v>
      </c>
      <c r="AH26" s="3" t="s">
        <v>726</v>
      </c>
      <c r="AI26" s="3"/>
      <c r="AJ26" s="3" t="s">
        <v>726</v>
      </c>
      <c r="AK26" s="3" t="s">
        <v>727</v>
      </c>
      <c r="AL26" s="3" t="s">
        <v>726</v>
      </c>
      <c r="AM26" s="3" t="s">
        <v>751</v>
      </c>
      <c r="AN26" s="3"/>
      <c r="AO26" s="7">
        <v>20</v>
      </c>
      <c r="AP26" s="7">
        <v>20</v>
      </c>
      <c r="AQ26" s="7">
        <v>0</v>
      </c>
      <c r="AR26" s="7">
        <v>23</v>
      </c>
      <c r="AS26" s="7">
        <v>3</v>
      </c>
      <c r="AT26" s="7">
        <v>1</v>
      </c>
      <c r="AU26" s="34">
        <f t="shared" si="1"/>
        <v>67</v>
      </c>
    </row>
    <row r="27" spans="1:47" ht="60" hidden="1">
      <c r="A27" s="7" t="s">
        <v>621</v>
      </c>
      <c r="B27" s="12" t="s">
        <v>564</v>
      </c>
      <c r="C27" s="3" t="s">
        <v>136</v>
      </c>
      <c r="D27" s="3" t="s">
        <v>137</v>
      </c>
      <c r="E27" s="7" t="s">
        <v>138</v>
      </c>
      <c r="F27" s="3" t="s">
        <v>11</v>
      </c>
      <c r="G27" s="7"/>
      <c r="H27" s="7"/>
      <c r="I27" s="7"/>
      <c r="J27" s="7"/>
      <c r="K27" s="7">
        <v>115</v>
      </c>
      <c r="L27" s="7">
        <v>1</v>
      </c>
      <c r="M27" s="7">
        <v>15</v>
      </c>
      <c r="N27" s="3" t="s">
        <v>565</v>
      </c>
      <c r="O27" s="8">
        <v>92720</v>
      </c>
      <c r="P27" s="8">
        <v>40620</v>
      </c>
      <c r="Q27" s="8">
        <v>79720</v>
      </c>
      <c r="R27" s="14">
        <v>33100</v>
      </c>
      <c r="S27" s="8">
        <f t="shared" si="4"/>
        <v>19.188405797101449</v>
      </c>
      <c r="T27" s="14">
        <f t="shared" si="0"/>
        <v>41.520321123933769</v>
      </c>
      <c r="U27" s="3" t="s">
        <v>139</v>
      </c>
      <c r="V27" s="3" t="s">
        <v>140</v>
      </c>
      <c r="W27" s="3" t="s">
        <v>19</v>
      </c>
      <c r="X27" s="16" t="s">
        <v>726</v>
      </c>
      <c r="Y27" s="16"/>
      <c r="Z27" s="3" t="s">
        <v>726</v>
      </c>
      <c r="AA27" s="3"/>
      <c r="AB27" s="3" t="s">
        <v>726</v>
      </c>
      <c r="AC27" s="3"/>
      <c r="AD27" s="3" t="s">
        <v>726</v>
      </c>
      <c r="AE27" s="3" t="s">
        <v>753</v>
      </c>
      <c r="AF27" s="3" t="s">
        <v>726</v>
      </c>
      <c r="AG27" s="3"/>
      <c r="AH27" s="3" t="s">
        <v>726</v>
      </c>
      <c r="AI27" s="3"/>
      <c r="AJ27" s="3" t="s">
        <v>726</v>
      </c>
      <c r="AK27" s="3" t="s">
        <v>727</v>
      </c>
      <c r="AL27" s="3" t="s">
        <v>726</v>
      </c>
      <c r="AM27" s="3" t="s">
        <v>733</v>
      </c>
      <c r="AN27" s="3"/>
      <c r="AO27" s="7">
        <v>16</v>
      </c>
      <c r="AP27" s="7">
        <v>18</v>
      </c>
      <c r="AQ27" s="7">
        <v>14</v>
      </c>
      <c r="AR27" s="7">
        <v>25</v>
      </c>
      <c r="AS27" s="7">
        <v>9</v>
      </c>
      <c r="AT27" s="7">
        <v>5</v>
      </c>
      <c r="AU27" s="34">
        <f t="shared" si="1"/>
        <v>87</v>
      </c>
    </row>
    <row r="28" spans="1:47" ht="60" hidden="1">
      <c r="A28" s="7" t="s">
        <v>622</v>
      </c>
      <c r="B28" s="12" t="s">
        <v>511</v>
      </c>
      <c r="C28" s="3" t="s">
        <v>166</v>
      </c>
      <c r="D28" s="3" t="s">
        <v>167</v>
      </c>
      <c r="E28" s="7" t="s">
        <v>168</v>
      </c>
      <c r="F28" s="3" t="s">
        <v>11</v>
      </c>
      <c r="G28" s="7">
        <v>75</v>
      </c>
      <c r="H28" s="7">
        <v>1</v>
      </c>
      <c r="I28" s="7">
        <v>5</v>
      </c>
      <c r="J28" s="12">
        <v>5</v>
      </c>
      <c r="K28" s="7"/>
      <c r="L28" s="7"/>
      <c r="M28" s="7"/>
      <c r="N28" s="3" t="s">
        <v>512</v>
      </c>
      <c r="O28" s="8">
        <v>9517.5</v>
      </c>
      <c r="P28" s="8">
        <v>5287.5</v>
      </c>
      <c r="Q28" s="8">
        <v>9034.5</v>
      </c>
      <c r="R28" s="14">
        <v>3750</v>
      </c>
      <c r="S28" s="14">
        <f>(R28/J28)/G28</f>
        <v>10</v>
      </c>
      <c r="T28" s="14">
        <f t="shared" si="0"/>
        <v>41.50755437489623</v>
      </c>
      <c r="U28" s="3" t="s">
        <v>170</v>
      </c>
      <c r="V28" s="3" t="s">
        <v>171</v>
      </c>
      <c r="W28" s="3" t="s">
        <v>172</v>
      </c>
      <c r="X28" s="16" t="s">
        <v>726</v>
      </c>
      <c r="Y28" s="16"/>
      <c r="Z28" s="3" t="s">
        <v>726</v>
      </c>
      <c r="AA28" s="3"/>
      <c r="AB28" s="3" t="s">
        <v>9</v>
      </c>
      <c r="AC28" s="3" t="s">
        <v>725</v>
      </c>
      <c r="AD28" s="3" t="s">
        <v>726</v>
      </c>
      <c r="AE28" s="3"/>
      <c r="AF28" s="3" t="s">
        <v>726</v>
      </c>
      <c r="AG28" s="3"/>
      <c r="AH28" s="3" t="s">
        <v>726</v>
      </c>
      <c r="AI28" s="3"/>
      <c r="AJ28" s="3" t="s">
        <v>726</v>
      </c>
      <c r="AK28" s="3" t="s">
        <v>727</v>
      </c>
      <c r="AL28" s="3" t="s">
        <v>726</v>
      </c>
      <c r="AM28" s="3" t="s">
        <v>754</v>
      </c>
      <c r="AN28" s="3"/>
      <c r="AO28" s="7">
        <v>15</v>
      </c>
      <c r="AP28" s="7">
        <v>16</v>
      </c>
      <c r="AQ28" s="7">
        <v>15</v>
      </c>
      <c r="AR28" s="7">
        <v>19</v>
      </c>
      <c r="AS28" s="7">
        <v>9</v>
      </c>
      <c r="AT28" s="7">
        <v>6</v>
      </c>
      <c r="AU28" s="34">
        <f t="shared" si="1"/>
        <v>80</v>
      </c>
    </row>
    <row r="29" spans="1:47" s="59" customFormat="1" ht="60" hidden="1">
      <c r="A29" s="52" t="s">
        <v>623</v>
      </c>
      <c r="B29" s="53" t="s">
        <v>513</v>
      </c>
      <c r="C29" s="54" t="s">
        <v>176</v>
      </c>
      <c r="D29" s="54" t="s">
        <v>105</v>
      </c>
      <c r="E29" s="52" t="s">
        <v>106</v>
      </c>
      <c r="F29" s="54" t="s">
        <v>11</v>
      </c>
      <c r="G29" s="52"/>
      <c r="H29" s="52"/>
      <c r="I29" s="52"/>
      <c r="J29" s="52"/>
      <c r="K29" s="52">
        <v>45</v>
      </c>
      <c r="L29" s="52">
        <v>1</v>
      </c>
      <c r="M29" s="52">
        <v>11</v>
      </c>
      <c r="N29" s="54" t="s">
        <v>552</v>
      </c>
      <c r="O29" s="55">
        <v>45748</v>
      </c>
      <c r="P29" s="55">
        <v>31723</v>
      </c>
      <c r="Q29" s="55">
        <v>42848</v>
      </c>
      <c r="R29" s="56">
        <v>11125</v>
      </c>
      <c r="S29" s="55">
        <f t="shared" ref="S29:S41" si="5">R29/(M29)/K29</f>
        <v>22.474747474747474</v>
      </c>
      <c r="T29" s="56">
        <f t="shared" si="0"/>
        <v>25.963872292755788</v>
      </c>
      <c r="U29" s="54" t="s">
        <v>177</v>
      </c>
      <c r="V29" s="54" t="s">
        <v>107</v>
      </c>
      <c r="W29" s="54"/>
      <c r="X29" s="57" t="s">
        <v>726</v>
      </c>
      <c r="Y29" s="57"/>
      <c r="Z29" s="54" t="s">
        <v>726</v>
      </c>
      <c r="AA29" s="54"/>
      <c r="AB29" s="54" t="s">
        <v>726</v>
      </c>
      <c r="AC29" s="54"/>
      <c r="AD29" s="54" t="s">
        <v>726</v>
      </c>
      <c r="AE29" s="54"/>
      <c r="AF29" s="54" t="s">
        <v>726</v>
      </c>
      <c r="AG29" s="54"/>
      <c r="AH29" s="54" t="s">
        <v>726</v>
      </c>
      <c r="AI29" s="54"/>
      <c r="AJ29" s="54" t="s">
        <v>726</v>
      </c>
      <c r="AK29" s="54" t="s">
        <v>727</v>
      </c>
      <c r="AL29" s="54" t="s">
        <v>726</v>
      </c>
      <c r="AM29" s="54" t="s">
        <v>755</v>
      </c>
      <c r="AN29" s="54"/>
      <c r="AO29" s="52"/>
      <c r="AP29" s="52"/>
      <c r="AQ29" s="52"/>
      <c r="AR29" s="52"/>
      <c r="AS29" s="52"/>
      <c r="AT29" s="52"/>
      <c r="AU29" s="58">
        <f t="shared" si="1"/>
        <v>0</v>
      </c>
    </row>
    <row r="30" spans="1:47" ht="60">
      <c r="A30" s="7" t="s">
        <v>624</v>
      </c>
      <c r="B30" s="12" t="s">
        <v>514</v>
      </c>
      <c r="C30" s="3" t="s">
        <v>116</v>
      </c>
      <c r="D30" s="3" t="s">
        <v>117</v>
      </c>
      <c r="E30" s="7" t="s">
        <v>13</v>
      </c>
      <c r="F30" s="3" t="s">
        <v>11</v>
      </c>
      <c r="G30" s="7"/>
      <c r="H30" s="7"/>
      <c r="I30" s="7"/>
      <c r="J30" s="7"/>
      <c r="K30" s="7">
        <v>70</v>
      </c>
      <c r="L30" s="7">
        <v>1</v>
      </c>
      <c r="M30" s="7">
        <v>21</v>
      </c>
      <c r="N30" s="3" t="s">
        <v>515</v>
      </c>
      <c r="O30" s="8">
        <v>154565</v>
      </c>
      <c r="P30" s="8">
        <v>45500</v>
      </c>
      <c r="Q30" s="8">
        <v>63500</v>
      </c>
      <c r="R30" s="14">
        <v>18000</v>
      </c>
      <c r="S30" s="8">
        <f t="shared" si="5"/>
        <v>12.244897959183673</v>
      </c>
      <c r="T30" s="14">
        <f t="shared" si="0"/>
        <v>28.346456692913385</v>
      </c>
      <c r="U30" s="3" t="s">
        <v>118</v>
      </c>
      <c r="V30" s="3" t="s">
        <v>119</v>
      </c>
      <c r="W30" s="3"/>
      <c r="X30" s="16" t="s">
        <v>726</v>
      </c>
      <c r="Y30" s="16"/>
      <c r="Z30" s="3" t="s">
        <v>726</v>
      </c>
      <c r="AA30" s="3"/>
      <c r="AB30" s="3" t="s">
        <v>726</v>
      </c>
      <c r="AC30" s="3"/>
      <c r="AD30" s="3" t="s">
        <v>726</v>
      </c>
      <c r="AE30" s="3" t="s">
        <v>753</v>
      </c>
      <c r="AF30" s="3" t="s">
        <v>726</v>
      </c>
      <c r="AG30" s="3"/>
      <c r="AH30" s="3" t="s">
        <v>726</v>
      </c>
      <c r="AI30" s="3"/>
      <c r="AJ30" s="3" t="s">
        <v>726</v>
      </c>
      <c r="AK30" s="3" t="s">
        <v>727</v>
      </c>
      <c r="AL30" s="3" t="s">
        <v>726</v>
      </c>
      <c r="AM30" s="3" t="s">
        <v>733</v>
      </c>
      <c r="AN30" s="3"/>
      <c r="AO30" s="7">
        <v>18</v>
      </c>
      <c r="AP30" s="7">
        <v>19</v>
      </c>
      <c r="AQ30" s="7">
        <v>13</v>
      </c>
      <c r="AR30" s="7">
        <v>22</v>
      </c>
      <c r="AS30" s="7">
        <v>9</v>
      </c>
      <c r="AT30" s="7">
        <v>7</v>
      </c>
      <c r="AU30" s="34">
        <f t="shared" si="1"/>
        <v>88</v>
      </c>
    </row>
    <row r="31" spans="1:47" ht="60" hidden="1">
      <c r="A31" s="7" t="s">
        <v>633</v>
      </c>
      <c r="B31" s="12" t="s">
        <v>516</v>
      </c>
      <c r="C31" s="3" t="s">
        <v>94</v>
      </c>
      <c r="D31" s="3" t="s">
        <v>95</v>
      </c>
      <c r="E31" s="7" t="s">
        <v>96</v>
      </c>
      <c r="F31" s="3" t="s">
        <v>11</v>
      </c>
      <c r="G31" s="7"/>
      <c r="H31" s="7"/>
      <c r="I31" s="7"/>
      <c r="J31" s="7"/>
      <c r="K31" s="7">
        <v>140</v>
      </c>
      <c r="L31" s="7">
        <v>2</v>
      </c>
      <c r="M31" s="7">
        <v>11</v>
      </c>
      <c r="N31" s="3" t="s">
        <v>517</v>
      </c>
      <c r="O31" s="8">
        <v>149858</v>
      </c>
      <c r="P31" s="8">
        <v>69380</v>
      </c>
      <c r="Q31" s="8">
        <v>97380</v>
      </c>
      <c r="R31" s="14">
        <v>28000</v>
      </c>
      <c r="S31" s="8">
        <f t="shared" si="5"/>
        <v>18.181818181818183</v>
      </c>
      <c r="T31" s="14">
        <f t="shared" si="0"/>
        <v>28.753337440952969</v>
      </c>
      <c r="U31" s="3" t="s">
        <v>97</v>
      </c>
      <c r="V31" s="3" t="s">
        <v>98</v>
      </c>
      <c r="W31" s="3"/>
      <c r="X31" s="16" t="s">
        <v>726</v>
      </c>
      <c r="Y31" s="16"/>
      <c r="Z31" s="3" t="s">
        <v>726</v>
      </c>
      <c r="AA31" s="3"/>
      <c r="AB31" s="3" t="s">
        <v>726</v>
      </c>
      <c r="AC31" s="3"/>
      <c r="AD31" s="3" t="s">
        <v>726</v>
      </c>
      <c r="AE31" s="3" t="s">
        <v>753</v>
      </c>
      <c r="AF31" s="3" t="s">
        <v>726</v>
      </c>
      <c r="AG31" s="3"/>
      <c r="AH31" s="3" t="s">
        <v>726</v>
      </c>
      <c r="AI31" s="3"/>
      <c r="AJ31" s="3" t="s">
        <v>726</v>
      </c>
      <c r="AK31" s="3" t="s">
        <v>727</v>
      </c>
      <c r="AL31" s="3" t="s">
        <v>726</v>
      </c>
      <c r="AM31" s="3" t="s">
        <v>733</v>
      </c>
      <c r="AN31" s="3"/>
      <c r="AO31" s="7">
        <v>16</v>
      </c>
      <c r="AP31" s="7">
        <v>20</v>
      </c>
      <c r="AQ31" s="7">
        <v>20</v>
      </c>
      <c r="AR31" s="7">
        <v>25</v>
      </c>
      <c r="AS31" s="7">
        <v>13</v>
      </c>
      <c r="AT31" s="7">
        <v>10</v>
      </c>
      <c r="AU31" s="34">
        <f t="shared" si="1"/>
        <v>104</v>
      </c>
    </row>
    <row r="32" spans="1:47" ht="75" hidden="1">
      <c r="A32" s="7" t="s">
        <v>625</v>
      </c>
      <c r="B32" s="12" t="s">
        <v>518</v>
      </c>
      <c r="C32" s="3" t="s">
        <v>161</v>
      </c>
      <c r="D32" s="3" t="s">
        <v>162</v>
      </c>
      <c r="E32" s="7" t="s">
        <v>163</v>
      </c>
      <c r="F32" s="3" t="s">
        <v>11</v>
      </c>
      <c r="G32" s="7"/>
      <c r="H32" s="7"/>
      <c r="I32" s="7"/>
      <c r="J32" s="7"/>
      <c r="K32" s="7">
        <v>45</v>
      </c>
      <c r="L32" s="7">
        <v>1</v>
      </c>
      <c r="M32" s="7">
        <v>10</v>
      </c>
      <c r="N32" s="3" t="s">
        <v>519</v>
      </c>
      <c r="O32" s="8">
        <v>63920</v>
      </c>
      <c r="P32" s="8">
        <v>33750</v>
      </c>
      <c r="Q32" s="8">
        <v>45000</v>
      </c>
      <c r="R32" s="14">
        <v>11250</v>
      </c>
      <c r="S32" s="8">
        <f t="shared" si="5"/>
        <v>25</v>
      </c>
      <c r="T32" s="14">
        <f t="shared" si="0"/>
        <v>25</v>
      </c>
      <c r="U32" s="3" t="s">
        <v>164</v>
      </c>
      <c r="V32" s="3" t="s">
        <v>165</v>
      </c>
      <c r="W32" s="3"/>
      <c r="X32" s="16" t="s">
        <v>726</v>
      </c>
      <c r="Y32" s="16"/>
      <c r="Z32" s="3" t="s">
        <v>726</v>
      </c>
      <c r="AA32" s="3"/>
      <c r="AB32" s="3" t="s">
        <v>726</v>
      </c>
      <c r="AC32" s="3"/>
      <c r="AD32" s="3" t="s">
        <v>726</v>
      </c>
      <c r="AE32" s="3"/>
      <c r="AF32" s="3" t="s">
        <v>726</v>
      </c>
      <c r="AG32" s="3"/>
      <c r="AH32" s="3" t="s">
        <v>726</v>
      </c>
      <c r="AI32" s="3"/>
      <c r="AJ32" s="3" t="s">
        <v>726</v>
      </c>
      <c r="AK32" s="3" t="s">
        <v>727</v>
      </c>
      <c r="AL32" s="3" t="s">
        <v>726</v>
      </c>
      <c r="AM32" s="3" t="s">
        <v>756</v>
      </c>
      <c r="AN32" s="3"/>
      <c r="AO32" s="7">
        <v>16</v>
      </c>
      <c r="AP32" s="7">
        <v>15</v>
      </c>
      <c r="AQ32" s="7">
        <v>20</v>
      </c>
      <c r="AR32" s="7">
        <v>21</v>
      </c>
      <c r="AS32" s="7">
        <v>7</v>
      </c>
      <c r="AT32" s="7">
        <v>9</v>
      </c>
      <c r="AU32" s="34">
        <f t="shared" si="1"/>
        <v>88</v>
      </c>
    </row>
    <row r="33" spans="1:47" s="60" customFormat="1" ht="60" hidden="1">
      <c r="A33" s="52" t="s">
        <v>627</v>
      </c>
      <c r="B33" s="53" t="s">
        <v>521</v>
      </c>
      <c r="C33" s="54" t="s">
        <v>342</v>
      </c>
      <c r="D33" s="54" t="s">
        <v>343</v>
      </c>
      <c r="E33" s="52" t="s">
        <v>344</v>
      </c>
      <c r="F33" s="54" t="s">
        <v>11</v>
      </c>
      <c r="G33" s="52"/>
      <c r="H33" s="52"/>
      <c r="I33" s="52"/>
      <c r="J33" s="52"/>
      <c r="K33" s="52">
        <v>15</v>
      </c>
      <c r="L33" s="52">
        <v>1</v>
      </c>
      <c r="M33" s="52">
        <v>11</v>
      </c>
      <c r="N33" s="54" t="s">
        <v>522</v>
      </c>
      <c r="O33" s="55">
        <v>11000</v>
      </c>
      <c r="P33" s="55">
        <v>7800</v>
      </c>
      <c r="Q33" s="55">
        <v>9800</v>
      </c>
      <c r="R33" s="56">
        <v>2000</v>
      </c>
      <c r="S33" s="55">
        <f t="shared" si="5"/>
        <v>12.121212121212121</v>
      </c>
      <c r="T33" s="56">
        <f t="shared" si="0"/>
        <v>20.408163265306122</v>
      </c>
      <c r="U33" s="54" t="s">
        <v>345</v>
      </c>
      <c r="V33" s="54" t="s">
        <v>346</v>
      </c>
      <c r="W33" s="54"/>
      <c r="X33" s="57" t="s">
        <v>726</v>
      </c>
      <c r="Y33" s="57"/>
      <c r="Z33" s="54" t="s">
        <v>726</v>
      </c>
      <c r="AA33" s="54"/>
      <c r="AB33" s="54" t="s">
        <v>726</v>
      </c>
      <c r="AC33" s="54"/>
      <c r="AD33" s="54" t="s">
        <v>726</v>
      </c>
      <c r="AE33" s="54" t="s">
        <v>753</v>
      </c>
      <c r="AF33" s="54" t="s">
        <v>726</v>
      </c>
      <c r="AG33" s="54"/>
      <c r="AH33" s="54" t="s">
        <v>726</v>
      </c>
      <c r="AI33" s="54"/>
      <c r="AJ33" s="54" t="s">
        <v>726</v>
      </c>
      <c r="AK33" s="54" t="s">
        <v>727</v>
      </c>
      <c r="AL33" s="54" t="s">
        <v>726</v>
      </c>
      <c r="AM33" s="54" t="s">
        <v>733</v>
      </c>
      <c r="AN33" s="54"/>
      <c r="AO33" s="54"/>
      <c r="AP33" s="54"/>
      <c r="AQ33" s="54"/>
      <c r="AR33" s="54"/>
      <c r="AS33" s="54"/>
      <c r="AT33" s="54"/>
      <c r="AU33" s="58">
        <f t="shared" si="1"/>
        <v>0</v>
      </c>
    </row>
    <row r="34" spans="1:47" s="2" customFormat="1" ht="60" hidden="1">
      <c r="A34" s="7" t="s">
        <v>634</v>
      </c>
      <c r="B34" s="12" t="s">
        <v>593</v>
      </c>
      <c r="C34" s="3" t="s">
        <v>217</v>
      </c>
      <c r="D34" s="3" t="s">
        <v>218</v>
      </c>
      <c r="E34" s="7" t="s">
        <v>219</v>
      </c>
      <c r="F34" s="3" t="s">
        <v>11</v>
      </c>
      <c r="G34" s="7"/>
      <c r="H34" s="7"/>
      <c r="I34" s="7"/>
      <c r="J34" s="7"/>
      <c r="K34" s="7">
        <v>1200</v>
      </c>
      <c r="L34" s="7">
        <v>6</v>
      </c>
      <c r="M34" s="7">
        <v>10</v>
      </c>
      <c r="N34" s="3" t="s">
        <v>523</v>
      </c>
      <c r="O34" s="8">
        <v>948980</v>
      </c>
      <c r="P34" s="8">
        <v>648980</v>
      </c>
      <c r="Q34" s="8">
        <v>948980</v>
      </c>
      <c r="R34" s="14">
        <v>300000</v>
      </c>
      <c r="S34" s="8">
        <f t="shared" si="5"/>
        <v>25</v>
      </c>
      <c r="T34" s="14">
        <f t="shared" si="0"/>
        <v>31.612889628864675</v>
      </c>
      <c r="U34" s="3" t="s">
        <v>220</v>
      </c>
      <c r="V34" s="3" t="s">
        <v>221</v>
      </c>
      <c r="W34" s="3" t="s">
        <v>222</v>
      </c>
      <c r="X34" s="16" t="s">
        <v>726</v>
      </c>
      <c r="Y34" s="16"/>
      <c r="Z34" s="3" t="s">
        <v>726</v>
      </c>
      <c r="AA34" s="3"/>
      <c r="AB34" s="3" t="s">
        <v>726</v>
      </c>
      <c r="AC34" s="3"/>
      <c r="AD34" s="3" t="s">
        <v>726</v>
      </c>
      <c r="AE34" s="3"/>
      <c r="AF34" s="3" t="s">
        <v>726</v>
      </c>
      <c r="AG34" s="3"/>
      <c r="AH34" s="3" t="s">
        <v>726</v>
      </c>
      <c r="AI34" s="3"/>
      <c r="AJ34" s="3" t="s">
        <v>726</v>
      </c>
      <c r="AK34" s="3" t="s">
        <v>727</v>
      </c>
      <c r="AL34" s="3" t="s">
        <v>726</v>
      </c>
      <c r="AM34" s="3" t="s">
        <v>755</v>
      </c>
      <c r="AN34" s="3"/>
      <c r="AO34" s="3">
        <v>20</v>
      </c>
      <c r="AP34" s="3">
        <v>20</v>
      </c>
      <c r="AQ34" s="3">
        <v>20</v>
      </c>
      <c r="AR34" s="3">
        <v>25</v>
      </c>
      <c r="AS34" s="3">
        <v>10</v>
      </c>
      <c r="AT34" s="3">
        <v>10</v>
      </c>
      <c r="AU34" s="34">
        <f t="shared" si="1"/>
        <v>105</v>
      </c>
    </row>
    <row r="35" spans="1:47" s="25" customFormat="1" ht="60" hidden="1">
      <c r="A35" s="19" t="s">
        <v>635</v>
      </c>
      <c r="B35" s="21" t="s">
        <v>524</v>
      </c>
      <c r="C35" s="20" t="s">
        <v>187</v>
      </c>
      <c r="D35" s="20" t="s">
        <v>189</v>
      </c>
      <c r="E35" s="19" t="s">
        <v>51</v>
      </c>
      <c r="F35" s="20" t="s">
        <v>11</v>
      </c>
      <c r="G35" s="19"/>
      <c r="H35" s="19"/>
      <c r="I35" s="19"/>
      <c r="J35" s="19"/>
      <c r="K35" s="19">
        <v>100</v>
      </c>
      <c r="L35" s="19">
        <v>1</v>
      </c>
      <c r="M35" s="19">
        <v>15</v>
      </c>
      <c r="N35" s="20" t="s">
        <v>188</v>
      </c>
      <c r="O35" s="23">
        <v>95200</v>
      </c>
      <c r="P35" s="23">
        <v>47500</v>
      </c>
      <c r="Q35" s="23">
        <v>82500</v>
      </c>
      <c r="R35" s="18">
        <v>35000</v>
      </c>
      <c r="S35" s="23">
        <f t="shared" si="5"/>
        <v>23.333333333333336</v>
      </c>
      <c r="T35" s="18">
        <f t="shared" si="0"/>
        <v>42.424242424242422</v>
      </c>
      <c r="U35" s="20" t="s">
        <v>190</v>
      </c>
      <c r="V35" s="20" t="s">
        <v>191</v>
      </c>
      <c r="W35" s="20"/>
      <c r="X35" s="24" t="s">
        <v>726</v>
      </c>
      <c r="Y35" s="24"/>
      <c r="Z35" s="20" t="s">
        <v>726</v>
      </c>
      <c r="AA35" s="20"/>
      <c r="AB35" s="20" t="s">
        <v>726</v>
      </c>
      <c r="AC35" s="20"/>
      <c r="AD35" s="20" t="s">
        <v>726</v>
      </c>
      <c r="AE35" s="20" t="s">
        <v>753</v>
      </c>
      <c r="AF35" s="20" t="s">
        <v>726</v>
      </c>
      <c r="AG35" s="20"/>
      <c r="AH35" s="20" t="s">
        <v>726</v>
      </c>
      <c r="AI35" s="20"/>
      <c r="AJ35" s="20" t="s">
        <v>726</v>
      </c>
      <c r="AK35" s="20" t="s">
        <v>727</v>
      </c>
      <c r="AL35" s="20" t="s">
        <v>726</v>
      </c>
      <c r="AM35" s="20" t="s">
        <v>733</v>
      </c>
      <c r="AN35" s="20"/>
      <c r="AO35" s="20">
        <v>17</v>
      </c>
      <c r="AP35" s="20">
        <v>20</v>
      </c>
      <c r="AQ35" s="20">
        <v>7</v>
      </c>
      <c r="AR35" s="20">
        <v>25</v>
      </c>
      <c r="AS35" s="20">
        <v>10</v>
      </c>
      <c r="AT35" s="20">
        <v>10</v>
      </c>
      <c r="AU35" s="43">
        <f t="shared" si="1"/>
        <v>89</v>
      </c>
    </row>
    <row r="36" spans="1:47" s="2" customFormat="1" ht="60" hidden="1">
      <c r="A36" s="7" t="s">
        <v>636</v>
      </c>
      <c r="B36" s="12" t="s">
        <v>525</v>
      </c>
      <c r="C36" s="3" t="s">
        <v>192</v>
      </c>
      <c r="D36" s="3" t="s">
        <v>189</v>
      </c>
      <c r="E36" s="7" t="s">
        <v>51</v>
      </c>
      <c r="F36" s="3" t="s">
        <v>11</v>
      </c>
      <c r="G36" s="7"/>
      <c r="H36" s="7"/>
      <c r="I36" s="7"/>
      <c r="J36" s="7"/>
      <c r="K36" s="7">
        <v>200</v>
      </c>
      <c r="L36" s="7">
        <v>2</v>
      </c>
      <c r="M36" s="7">
        <v>15</v>
      </c>
      <c r="N36" s="3" t="s">
        <v>193</v>
      </c>
      <c r="O36" s="8">
        <v>190400</v>
      </c>
      <c r="P36" s="8">
        <v>95000</v>
      </c>
      <c r="Q36" s="8">
        <v>165000</v>
      </c>
      <c r="R36" s="14">
        <v>70000</v>
      </c>
      <c r="S36" s="8">
        <f t="shared" si="5"/>
        <v>23.333333333333336</v>
      </c>
      <c r="T36" s="14">
        <f t="shared" si="0"/>
        <v>42.424242424242422</v>
      </c>
      <c r="U36" s="3" t="s">
        <v>190</v>
      </c>
      <c r="V36" s="3" t="s">
        <v>191</v>
      </c>
      <c r="W36" s="3"/>
      <c r="X36" s="16" t="s">
        <v>726</v>
      </c>
      <c r="Y36" s="16"/>
      <c r="Z36" s="3" t="s">
        <v>726</v>
      </c>
      <c r="AA36" s="3"/>
      <c r="AB36" s="3" t="s">
        <v>9</v>
      </c>
      <c r="AC36" s="3"/>
      <c r="AD36" s="3" t="s">
        <v>726</v>
      </c>
      <c r="AE36" s="3" t="s">
        <v>753</v>
      </c>
      <c r="AF36" s="3" t="s">
        <v>726</v>
      </c>
      <c r="AG36" s="3"/>
      <c r="AH36" s="3" t="s">
        <v>726</v>
      </c>
      <c r="AI36" s="3"/>
      <c r="AJ36" s="3" t="s">
        <v>726</v>
      </c>
      <c r="AK36" s="3" t="s">
        <v>727</v>
      </c>
      <c r="AL36" s="3" t="s">
        <v>726</v>
      </c>
      <c r="AM36" s="3" t="s">
        <v>733</v>
      </c>
      <c r="AN36" s="3"/>
      <c r="AO36" s="3">
        <v>20</v>
      </c>
      <c r="AP36" s="3">
        <v>20</v>
      </c>
      <c r="AQ36" s="3">
        <v>10</v>
      </c>
      <c r="AR36" s="3">
        <v>25</v>
      </c>
      <c r="AS36" s="3">
        <v>7</v>
      </c>
      <c r="AT36" s="3">
        <v>10</v>
      </c>
      <c r="AU36" s="34">
        <f t="shared" si="1"/>
        <v>92</v>
      </c>
    </row>
    <row r="37" spans="1:47" s="2" customFormat="1" ht="60" hidden="1">
      <c r="A37" s="7" t="s">
        <v>637</v>
      </c>
      <c r="B37" s="12" t="s">
        <v>526</v>
      </c>
      <c r="C37" s="3" t="s">
        <v>182</v>
      </c>
      <c r="D37" s="3" t="s">
        <v>183</v>
      </c>
      <c r="E37" s="7" t="s">
        <v>101</v>
      </c>
      <c r="F37" s="3" t="s">
        <v>11</v>
      </c>
      <c r="G37" s="7"/>
      <c r="H37" s="7"/>
      <c r="I37" s="7"/>
      <c r="J37" s="7"/>
      <c r="K37" s="7">
        <v>50</v>
      </c>
      <c r="L37" s="7">
        <v>1</v>
      </c>
      <c r="M37" s="7">
        <v>7</v>
      </c>
      <c r="N37" s="3" t="s">
        <v>527</v>
      </c>
      <c r="O37" s="8">
        <v>33950</v>
      </c>
      <c r="P37" s="8">
        <v>21900</v>
      </c>
      <c r="Q37" s="8">
        <v>30650</v>
      </c>
      <c r="R37" s="14">
        <v>8750</v>
      </c>
      <c r="S37" s="8">
        <f t="shared" si="5"/>
        <v>25</v>
      </c>
      <c r="T37" s="14">
        <f t="shared" si="0"/>
        <v>28.548123980424144</v>
      </c>
      <c r="U37" s="3" t="s">
        <v>184</v>
      </c>
      <c r="V37" s="3" t="s">
        <v>185</v>
      </c>
      <c r="W37" s="3" t="s">
        <v>186</v>
      </c>
      <c r="X37" s="16" t="s">
        <v>726</v>
      </c>
      <c r="Y37" s="16"/>
      <c r="Z37" s="3" t="s">
        <v>726</v>
      </c>
      <c r="AA37" s="3"/>
      <c r="AB37" s="3" t="s">
        <v>9</v>
      </c>
      <c r="AC37" s="3" t="s">
        <v>725</v>
      </c>
      <c r="AD37" s="3" t="s">
        <v>726</v>
      </c>
      <c r="AE37" s="3"/>
      <c r="AF37" s="3" t="s">
        <v>726</v>
      </c>
      <c r="AG37" s="3"/>
      <c r="AH37" s="3" t="s">
        <v>726</v>
      </c>
      <c r="AI37" s="3"/>
      <c r="AJ37" s="3" t="s">
        <v>726</v>
      </c>
      <c r="AK37" s="3" t="s">
        <v>727</v>
      </c>
      <c r="AL37" s="3" t="s">
        <v>726</v>
      </c>
      <c r="AM37" s="3" t="s">
        <v>758</v>
      </c>
      <c r="AN37" s="3"/>
      <c r="AO37" s="3">
        <v>20</v>
      </c>
      <c r="AP37" s="3">
        <v>10</v>
      </c>
      <c r="AQ37" s="3">
        <v>10</v>
      </c>
      <c r="AR37" s="3">
        <v>14</v>
      </c>
      <c r="AS37" s="3">
        <v>2</v>
      </c>
      <c r="AT37" s="3">
        <v>1</v>
      </c>
      <c r="AU37" s="34">
        <f t="shared" si="1"/>
        <v>57</v>
      </c>
    </row>
    <row r="38" spans="1:47" s="2" customFormat="1" ht="75" hidden="1">
      <c r="A38" s="7" t="s">
        <v>628</v>
      </c>
      <c r="B38" s="12" t="s">
        <v>533</v>
      </c>
      <c r="C38" s="3" t="s">
        <v>528</v>
      </c>
      <c r="D38" s="3" t="s">
        <v>529</v>
      </c>
      <c r="E38" s="7" t="s">
        <v>530</v>
      </c>
      <c r="F38" s="3" t="s">
        <v>11</v>
      </c>
      <c r="G38" s="7"/>
      <c r="H38" s="7"/>
      <c r="I38" s="7"/>
      <c r="J38" s="7"/>
      <c r="K38" s="7">
        <v>90</v>
      </c>
      <c r="L38" s="7">
        <v>2</v>
      </c>
      <c r="M38" s="7">
        <v>9.5</v>
      </c>
      <c r="N38" s="3" t="s">
        <v>531</v>
      </c>
      <c r="O38" s="8">
        <v>106870</v>
      </c>
      <c r="P38" s="8">
        <v>85495</v>
      </c>
      <c r="Q38" s="8">
        <v>137520</v>
      </c>
      <c r="R38" s="14">
        <v>21375</v>
      </c>
      <c r="S38" s="8">
        <f t="shared" si="5"/>
        <v>25</v>
      </c>
      <c r="T38" s="14">
        <f t="shared" si="0"/>
        <v>15.543193717277488</v>
      </c>
      <c r="U38" s="3" t="s">
        <v>532</v>
      </c>
      <c r="V38" s="3" t="s">
        <v>780</v>
      </c>
      <c r="W38" s="3"/>
      <c r="X38" s="16" t="s">
        <v>726</v>
      </c>
      <c r="Y38" s="16"/>
      <c r="Z38" s="3" t="s">
        <v>726</v>
      </c>
      <c r="AA38" s="3"/>
      <c r="AB38" s="3" t="s">
        <v>9</v>
      </c>
      <c r="AC38" s="3" t="s">
        <v>725</v>
      </c>
      <c r="AD38" s="3" t="s">
        <v>726</v>
      </c>
      <c r="AE38" s="3"/>
      <c r="AF38" s="3" t="s">
        <v>726</v>
      </c>
      <c r="AG38" s="3"/>
      <c r="AH38" s="3" t="s">
        <v>726</v>
      </c>
      <c r="AI38" s="3"/>
      <c r="AJ38" s="3" t="s">
        <v>726</v>
      </c>
      <c r="AK38" s="3" t="s">
        <v>727</v>
      </c>
      <c r="AL38" s="3" t="s">
        <v>726</v>
      </c>
      <c r="AM38" s="3" t="s">
        <v>759</v>
      </c>
      <c r="AN38" s="3"/>
      <c r="AO38" s="3">
        <v>20</v>
      </c>
      <c r="AP38" s="3">
        <v>20</v>
      </c>
      <c r="AQ38" s="3">
        <v>20</v>
      </c>
      <c r="AR38" s="3">
        <v>24</v>
      </c>
      <c r="AS38" s="3">
        <v>5</v>
      </c>
      <c r="AT38" s="3">
        <v>1</v>
      </c>
      <c r="AU38" s="34">
        <f t="shared" si="1"/>
        <v>90</v>
      </c>
    </row>
    <row r="39" spans="1:47" s="60" customFormat="1" ht="75" hidden="1">
      <c r="A39" s="52" t="s">
        <v>629</v>
      </c>
      <c r="B39" s="53" t="s">
        <v>534</v>
      </c>
      <c r="C39" s="54" t="s">
        <v>178</v>
      </c>
      <c r="D39" s="54" t="s">
        <v>179</v>
      </c>
      <c r="E39" s="52" t="s">
        <v>180</v>
      </c>
      <c r="F39" s="54" t="s">
        <v>535</v>
      </c>
      <c r="G39" s="52"/>
      <c r="H39" s="52"/>
      <c r="I39" s="52"/>
      <c r="J39" s="52"/>
      <c r="K39" s="52">
        <v>90</v>
      </c>
      <c r="L39" s="52">
        <v>2</v>
      </c>
      <c r="M39" s="52">
        <v>7</v>
      </c>
      <c r="N39" s="54" t="s">
        <v>536</v>
      </c>
      <c r="O39" s="55">
        <v>50030</v>
      </c>
      <c r="P39" s="55">
        <v>28790</v>
      </c>
      <c r="Q39" s="55">
        <v>44330</v>
      </c>
      <c r="R39" s="56">
        <v>15540</v>
      </c>
      <c r="S39" s="55">
        <f t="shared" si="5"/>
        <v>24.666666666666668</v>
      </c>
      <c r="T39" s="56">
        <f t="shared" si="0"/>
        <v>35.055267313331832</v>
      </c>
      <c r="U39" s="54" t="s">
        <v>181</v>
      </c>
      <c r="V39" s="54"/>
      <c r="W39" s="54"/>
      <c r="X39" s="57" t="s">
        <v>726</v>
      </c>
      <c r="Y39" s="57"/>
      <c r="Z39" s="54" t="s">
        <v>726</v>
      </c>
      <c r="AA39" s="54"/>
      <c r="AB39" s="54" t="s">
        <v>9</v>
      </c>
      <c r="AC39" s="54" t="s">
        <v>760</v>
      </c>
      <c r="AD39" s="54" t="s">
        <v>726</v>
      </c>
      <c r="AE39" s="54"/>
      <c r="AF39" s="54" t="s">
        <v>726</v>
      </c>
      <c r="AG39" s="54"/>
      <c r="AH39" s="54" t="s">
        <v>726</v>
      </c>
      <c r="AI39" s="54"/>
      <c r="AJ39" s="54" t="s">
        <v>726</v>
      </c>
      <c r="AK39" s="54" t="s">
        <v>727</v>
      </c>
      <c r="AL39" s="54" t="s">
        <v>726</v>
      </c>
      <c r="AM39" s="54" t="s">
        <v>761</v>
      </c>
      <c r="AN39" s="54"/>
      <c r="AO39" s="54"/>
      <c r="AP39" s="54"/>
      <c r="AQ39" s="54"/>
      <c r="AR39" s="54"/>
      <c r="AS39" s="54"/>
      <c r="AT39" s="54"/>
      <c r="AU39" s="58">
        <f t="shared" si="1"/>
        <v>0</v>
      </c>
    </row>
    <row r="40" spans="1:47" s="2" customFormat="1" ht="60" hidden="1">
      <c r="A40" s="7" t="s">
        <v>630</v>
      </c>
      <c r="B40" s="12" t="s">
        <v>537</v>
      </c>
      <c r="C40" s="3" t="s">
        <v>203</v>
      </c>
      <c r="D40" s="3" t="s">
        <v>204</v>
      </c>
      <c r="E40" s="7" t="s">
        <v>96</v>
      </c>
      <c r="F40" s="3" t="s">
        <v>11</v>
      </c>
      <c r="G40" s="7"/>
      <c r="H40" s="7"/>
      <c r="I40" s="7"/>
      <c r="J40" s="7"/>
      <c r="K40" s="7">
        <v>50</v>
      </c>
      <c r="L40" s="7">
        <v>1</v>
      </c>
      <c r="M40" s="7">
        <v>9</v>
      </c>
      <c r="N40" s="3" t="s">
        <v>538</v>
      </c>
      <c r="O40" s="8">
        <v>31700</v>
      </c>
      <c r="P40" s="8">
        <v>20000</v>
      </c>
      <c r="Q40" s="8">
        <v>29000</v>
      </c>
      <c r="R40" s="14">
        <v>9000</v>
      </c>
      <c r="S40" s="8">
        <f t="shared" si="5"/>
        <v>20</v>
      </c>
      <c r="T40" s="14">
        <f t="shared" si="0"/>
        <v>31.03448275862069</v>
      </c>
      <c r="U40" s="3" t="s">
        <v>205</v>
      </c>
      <c r="V40" s="3" t="s">
        <v>206</v>
      </c>
      <c r="W40" s="3" t="s">
        <v>19</v>
      </c>
      <c r="X40" s="16" t="s">
        <v>726</v>
      </c>
      <c r="Y40" s="16"/>
      <c r="Z40" s="3" t="s">
        <v>726</v>
      </c>
      <c r="AA40" s="3"/>
      <c r="AB40" s="3" t="s">
        <v>726</v>
      </c>
      <c r="AC40" s="3"/>
      <c r="AD40" s="3" t="s">
        <v>726</v>
      </c>
      <c r="AE40" s="3"/>
      <c r="AF40" s="3" t="s">
        <v>726</v>
      </c>
      <c r="AG40" s="3"/>
      <c r="AH40" s="3" t="s">
        <v>726</v>
      </c>
      <c r="AI40" s="3"/>
      <c r="AJ40" s="3" t="s">
        <v>726</v>
      </c>
      <c r="AK40" s="3" t="s">
        <v>727</v>
      </c>
      <c r="AL40" s="3" t="s">
        <v>726</v>
      </c>
      <c r="AM40" s="3" t="s">
        <v>762</v>
      </c>
      <c r="AN40" s="3"/>
      <c r="AO40" s="3">
        <v>20</v>
      </c>
      <c r="AP40" s="3">
        <v>15</v>
      </c>
      <c r="AQ40" s="3">
        <v>8</v>
      </c>
      <c r="AR40" s="3">
        <v>25</v>
      </c>
      <c r="AS40" s="3">
        <v>8</v>
      </c>
      <c r="AT40" s="3">
        <v>5</v>
      </c>
      <c r="AU40" s="34">
        <f t="shared" si="1"/>
        <v>81</v>
      </c>
    </row>
    <row r="41" spans="1:47" s="2" customFormat="1" ht="75" hidden="1">
      <c r="A41" s="7" t="s">
        <v>631</v>
      </c>
      <c r="B41" s="12" t="s">
        <v>474</v>
      </c>
      <c r="C41" s="3" t="s">
        <v>194</v>
      </c>
      <c r="D41" s="3" t="s">
        <v>195</v>
      </c>
      <c r="E41" s="7" t="s">
        <v>196</v>
      </c>
      <c r="F41" s="3" t="s">
        <v>11</v>
      </c>
      <c r="G41" s="7"/>
      <c r="H41" s="7"/>
      <c r="I41" s="7"/>
      <c r="J41" s="7"/>
      <c r="K41" s="7">
        <v>36</v>
      </c>
      <c r="L41" s="7">
        <v>1</v>
      </c>
      <c r="M41" s="7">
        <v>11</v>
      </c>
      <c r="N41" s="3" t="s">
        <v>352</v>
      </c>
      <c r="O41" s="8">
        <v>39674</v>
      </c>
      <c r="P41" s="8">
        <v>28774</v>
      </c>
      <c r="Q41" s="8">
        <v>38674</v>
      </c>
      <c r="R41" s="14">
        <v>9900</v>
      </c>
      <c r="S41" s="8">
        <f t="shared" si="5"/>
        <v>25</v>
      </c>
      <c r="T41" s="14">
        <f t="shared" si="0"/>
        <v>25.59859337022289</v>
      </c>
      <c r="U41" s="3" t="s">
        <v>197</v>
      </c>
      <c r="V41" s="3"/>
      <c r="W41" s="3"/>
      <c r="X41" s="16" t="s">
        <v>726</v>
      </c>
      <c r="Y41" s="16"/>
      <c r="Z41" s="3" t="s">
        <v>726</v>
      </c>
      <c r="AA41" s="3"/>
      <c r="AB41" s="3" t="s">
        <v>726</v>
      </c>
      <c r="AC41" s="3"/>
      <c r="AD41" s="3" t="s">
        <v>726</v>
      </c>
      <c r="AE41" s="3" t="s">
        <v>753</v>
      </c>
      <c r="AF41" s="3" t="s">
        <v>726</v>
      </c>
      <c r="AG41" s="3"/>
      <c r="AH41" s="3" t="s">
        <v>726</v>
      </c>
      <c r="AI41" s="3"/>
      <c r="AJ41" s="3" t="s">
        <v>726</v>
      </c>
      <c r="AK41" s="3" t="s">
        <v>727</v>
      </c>
      <c r="AL41" s="3" t="s">
        <v>726</v>
      </c>
      <c r="AM41" s="3" t="s">
        <v>763</v>
      </c>
      <c r="AN41" s="3"/>
      <c r="AO41" s="3">
        <v>20</v>
      </c>
      <c r="AP41" s="3">
        <v>18</v>
      </c>
      <c r="AQ41" s="3">
        <v>20</v>
      </c>
      <c r="AR41" s="3">
        <v>23</v>
      </c>
      <c r="AS41" s="3">
        <v>6</v>
      </c>
      <c r="AT41" s="3">
        <v>8</v>
      </c>
      <c r="AU41" s="34">
        <f t="shared" si="1"/>
        <v>95</v>
      </c>
    </row>
    <row r="42" spans="1:47" s="2" customFormat="1" ht="60" hidden="1">
      <c r="A42" s="7" t="s">
        <v>638</v>
      </c>
      <c r="B42" s="12" t="s">
        <v>482</v>
      </c>
      <c r="C42" s="3" t="s">
        <v>483</v>
      </c>
      <c r="D42" s="3" t="s">
        <v>484</v>
      </c>
      <c r="E42" s="7" t="s">
        <v>485</v>
      </c>
      <c r="F42" s="3" t="s">
        <v>11</v>
      </c>
      <c r="G42" s="7">
        <v>40</v>
      </c>
      <c r="H42" s="7">
        <v>2</v>
      </c>
      <c r="I42" s="7">
        <v>5</v>
      </c>
      <c r="J42" s="12">
        <v>10</v>
      </c>
      <c r="K42" s="7"/>
      <c r="L42" s="7"/>
      <c r="M42" s="7"/>
      <c r="N42" s="3" t="s">
        <v>486</v>
      </c>
      <c r="O42" s="8">
        <v>27374.400000000001</v>
      </c>
      <c r="P42" s="8">
        <v>8834.4</v>
      </c>
      <c r="Q42" s="8">
        <v>12834.4</v>
      </c>
      <c r="R42" s="14">
        <v>4000</v>
      </c>
      <c r="S42" s="28">
        <f>(R42/J42)/G42</f>
        <v>10</v>
      </c>
      <c r="T42" s="14">
        <f t="shared" si="0"/>
        <v>31.166240728043384</v>
      </c>
      <c r="U42" s="3" t="s">
        <v>487</v>
      </c>
      <c r="V42" s="3" t="s">
        <v>488</v>
      </c>
      <c r="W42" s="3"/>
      <c r="X42" s="16" t="s">
        <v>726</v>
      </c>
      <c r="Y42" s="16"/>
      <c r="Z42" s="3" t="s">
        <v>726</v>
      </c>
      <c r="AA42" s="3"/>
      <c r="AB42" s="3" t="s">
        <v>9</v>
      </c>
      <c r="AC42" s="3" t="s">
        <v>725</v>
      </c>
      <c r="AD42" s="3" t="s">
        <v>726</v>
      </c>
      <c r="AE42" s="3"/>
      <c r="AF42" s="3" t="s">
        <v>9</v>
      </c>
      <c r="AG42" s="3"/>
      <c r="AH42" s="3" t="s">
        <v>726</v>
      </c>
      <c r="AI42" s="3"/>
      <c r="AJ42" s="3" t="s">
        <v>726</v>
      </c>
      <c r="AK42" s="3" t="s">
        <v>727</v>
      </c>
      <c r="AL42" s="3" t="s">
        <v>726</v>
      </c>
      <c r="AM42" s="3" t="s">
        <v>764</v>
      </c>
      <c r="AN42" s="3"/>
      <c r="AO42" s="3">
        <v>15</v>
      </c>
      <c r="AP42" s="3">
        <v>20</v>
      </c>
      <c r="AQ42" s="3">
        <v>10</v>
      </c>
      <c r="AR42" s="3">
        <v>23</v>
      </c>
      <c r="AS42" s="3">
        <v>14</v>
      </c>
      <c r="AT42" s="3">
        <v>2</v>
      </c>
      <c r="AU42" s="34">
        <f t="shared" si="1"/>
        <v>84</v>
      </c>
    </row>
    <row r="43" spans="1:47" s="2" customFormat="1" ht="60" hidden="1">
      <c r="A43" s="7" t="s">
        <v>639</v>
      </c>
      <c r="B43" s="12" t="s">
        <v>475</v>
      </c>
      <c r="C43" s="3" t="s">
        <v>476</v>
      </c>
      <c r="D43" s="3" t="s">
        <v>477</v>
      </c>
      <c r="E43" s="7" t="s">
        <v>478</v>
      </c>
      <c r="F43" s="3" t="s">
        <v>11</v>
      </c>
      <c r="G43" s="7"/>
      <c r="H43" s="7"/>
      <c r="I43" s="7"/>
      <c r="J43" s="7"/>
      <c r="K43" s="7">
        <v>240</v>
      </c>
      <c r="L43" s="7">
        <v>3</v>
      </c>
      <c r="M43" s="7">
        <v>14</v>
      </c>
      <c r="N43" s="3" t="s">
        <v>479</v>
      </c>
      <c r="O43" s="8">
        <v>194016</v>
      </c>
      <c r="P43" s="8">
        <v>174016</v>
      </c>
      <c r="Q43" s="8">
        <v>194016</v>
      </c>
      <c r="R43" s="14">
        <v>20000</v>
      </c>
      <c r="S43" s="8">
        <f t="shared" ref="S43:S51" si="6">R43/(M43)/K43</f>
        <v>5.9523809523809526</v>
      </c>
      <c r="T43" s="14">
        <f t="shared" si="0"/>
        <v>10.308428170872505</v>
      </c>
      <c r="U43" s="3" t="s">
        <v>480</v>
      </c>
      <c r="V43" s="3" t="s">
        <v>481</v>
      </c>
      <c r="W43" s="3"/>
      <c r="X43" s="16" t="s">
        <v>726</v>
      </c>
      <c r="Y43" s="16"/>
      <c r="Z43" s="3" t="s">
        <v>726</v>
      </c>
      <c r="AA43" s="3"/>
      <c r="AB43" s="3" t="s">
        <v>9</v>
      </c>
      <c r="AC43" s="3" t="s">
        <v>725</v>
      </c>
      <c r="AD43" s="3" t="s">
        <v>726</v>
      </c>
      <c r="AE43" s="3" t="s">
        <v>753</v>
      </c>
      <c r="AF43" s="3" t="s">
        <v>726</v>
      </c>
      <c r="AG43" s="3"/>
      <c r="AH43" s="3" t="s">
        <v>726</v>
      </c>
      <c r="AI43" s="3"/>
      <c r="AJ43" s="3" t="s">
        <v>726</v>
      </c>
      <c r="AK43" s="3" t="s">
        <v>727</v>
      </c>
      <c r="AL43" s="3" t="s">
        <v>726</v>
      </c>
      <c r="AM43" s="3" t="s">
        <v>733</v>
      </c>
      <c r="AN43" s="3"/>
      <c r="AO43" s="3">
        <v>15</v>
      </c>
      <c r="AP43" s="3">
        <v>16</v>
      </c>
      <c r="AQ43" s="3">
        <v>12</v>
      </c>
      <c r="AR43" s="3">
        <v>22</v>
      </c>
      <c r="AS43" s="3">
        <v>10</v>
      </c>
      <c r="AT43" s="3">
        <v>7</v>
      </c>
      <c r="AU43" s="34">
        <f t="shared" si="1"/>
        <v>82</v>
      </c>
    </row>
    <row r="44" spans="1:47" s="2" customFormat="1" ht="75" hidden="1">
      <c r="A44" s="7" t="s">
        <v>632</v>
      </c>
      <c r="B44" s="12" t="s">
        <v>489</v>
      </c>
      <c r="C44" s="3" t="s">
        <v>490</v>
      </c>
      <c r="D44" s="3" t="s">
        <v>328</v>
      </c>
      <c r="E44" s="7" t="s">
        <v>329</v>
      </c>
      <c r="F44" s="3" t="s">
        <v>11</v>
      </c>
      <c r="G44" s="7"/>
      <c r="H44" s="7"/>
      <c r="I44" s="7"/>
      <c r="J44" s="7"/>
      <c r="K44" s="7">
        <v>42</v>
      </c>
      <c r="L44" s="7">
        <v>1</v>
      </c>
      <c r="M44" s="7">
        <v>13</v>
      </c>
      <c r="N44" s="3" t="s">
        <v>491</v>
      </c>
      <c r="O44" s="8">
        <v>39211</v>
      </c>
      <c r="P44" s="8">
        <v>23671</v>
      </c>
      <c r="Q44" s="8">
        <v>38611</v>
      </c>
      <c r="R44" s="14">
        <v>14940</v>
      </c>
      <c r="S44" s="8">
        <f t="shared" si="6"/>
        <v>27.362637362637365</v>
      </c>
      <c r="T44" s="14">
        <f t="shared" si="0"/>
        <v>38.69363652845044</v>
      </c>
      <c r="U44" s="3" t="s">
        <v>330</v>
      </c>
      <c r="V44" s="3" t="s">
        <v>331</v>
      </c>
      <c r="W44" s="3" t="s">
        <v>156</v>
      </c>
      <c r="X44" s="16" t="s">
        <v>726</v>
      </c>
      <c r="Y44" s="16"/>
      <c r="Z44" s="3" t="s">
        <v>726</v>
      </c>
      <c r="AA44" s="3"/>
      <c r="AB44" s="3" t="s">
        <v>726</v>
      </c>
      <c r="AC44" s="3"/>
      <c r="AD44" s="3" t="s">
        <v>726</v>
      </c>
      <c r="AE44" s="3"/>
      <c r="AF44" s="3" t="s">
        <v>726</v>
      </c>
      <c r="AG44" s="3"/>
      <c r="AH44" s="3" t="s">
        <v>726</v>
      </c>
      <c r="AI44" s="3"/>
      <c r="AJ44" s="3" t="s">
        <v>726</v>
      </c>
      <c r="AK44" s="3" t="s">
        <v>727</v>
      </c>
      <c r="AL44" s="3" t="s">
        <v>726</v>
      </c>
      <c r="AM44" s="3" t="s">
        <v>765</v>
      </c>
      <c r="AN44" s="3" t="s">
        <v>553</v>
      </c>
      <c r="AO44" s="3">
        <v>15</v>
      </c>
      <c r="AP44" s="3">
        <v>20</v>
      </c>
      <c r="AQ44" s="3">
        <v>15</v>
      </c>
      <c r="AR44" s="3">
        <v>24</v>
      </c>
      <c r="AS44" s="3">
        <v>10</v>
      </c>
      <c r="AT44" s="3">
        <v>5</v>
      </c>
      <c r="AU44" s="34">
        <f t="shared" si="1"/>
        <v>89</v>
      </c>
    </row>
    <row r="45" spans="1:47" s="60" customFormat="1" ht="75" hidden="1">
      <c r="A45" s="52" t="s">
        <v>640</v>
      </c>
      <c r="B45" s="53" t="s">
        <v>492</v>
      </c>
      <c r="C45" s="54" t="s">
        <v>198</v>
      </c>
      <c r="D45" s="54" t="s">
        <v>199</v>
      </c>
      <c r="E45" s="52" t="s">
        <v>200</v>
      </c>
      <c r="F45" s="54" t="s">
        <v>11</v>
      </c>
      <c r="G45" s="52"/>
      <c r="H45" s="52"/>
      <c r="I45" s="52"/>
      <c r="J45" s="52"/>
      <c r="K45" s="52">
        <v>50</v>
      </c>
      <c r="L45" s="52">
        <v>1</v>
      </c>
      <c r="M45" s="52">
        <v>15</v>
      </c>
      <c r="N45" s="54" t="s">
        <v>494</v>
      </c>
      <c r="O45" s="55">
        <v>91006</v>
      </c>
      <c r="P45" s="55">
        <v>72220</v>
      </c>
      <c r="Q45" s="55">
        <v>86470</v>
      </c>
      <c r="R45" s="56">
        <v>14250</v>
      </c>
      <c r="S45" s="55">
        <f t="shared" si="6"/>
        <v>19</v>
      </c>
      <c r="T45" s="56">
        <f t="shared" si="0"/>
        <v>16.479703943564243</v>
      </c>
      <c r="U45" s="54" t="s">
        <v>201</v>
      </c>
      <c r="V45" s="54" t="s">
        <v>202</v>
      </c>
      <c r="W45" s="54"/>
      <c r="X45" s="57" t="s">
        <v>726</v>
      </c>
      <c r="Y45" s="57"/>
      <c r="Z45" s="54" t="s">
        <v>726</v>
      </c>
      <c r="AA45" s="54"/>
      <c r="AB45" s="54" t="s">
        <v>9</v>
      </c>
      <c r="AC45" s="54" t="s">
        <v>725</v>
      </c>
      <c r="AD45" s="54" t="s">
        <v>726</v>
      </c>
      <c r="AE45" s="54"/>
      <c r="AF45" s="54" t="s">
        <v>726</v>
      </c>
      <c r="AG45" s="54"/>
      <c r="AH45" s="54" t="s">
        <v>726</v>
      </c>
      <c r="AI45" s="54"/>
      <c r="AJ45" s="54" t="s">
        <v>726</v>
      </c>
      <c r="AK45" s="54" t="s">
        <v>727</v>
      </c>
      <c r="AL45" s="54" t="s">
        <v>726</v>
      </c>
      <c r="AM45" s="54" t="s">
        <v>766</v>
      </c>
      <c r="AN45" s="54"/>
      <c r="AO45" s="54"/>
      <c r="AP45" s="54"/>
      <c r="AQ45" s="54"/>
      <c r="AR45" s="54"/>
      <c r="AS45" s="54"/>
      <c r="AT45" s="54"/>
      <c r="AU45" s="58">
        <f t="shared" si="1"/>
        <v>0</v>
      </c>
    </row>
    <row r="46" spans="1:47" s="25" customFormat="1" ht="60" hidden="1">
      <c r="A46" s="19" t="s">
        <v>641</v>
      </c>
      <c r="B46" s="21" t="s">
        <v>493</v>
      </c>
      <c r="C46" s="20" t="s">
        <v>85</v>
      </c>
      <c r="D46" s="20" t="s">
        <v>86</v>
      </c>
      <c r="E46" s="19" t="s">
        <v>71</v>
      </c>
      <c r="F46" s="20" t="s">
        <v>11</v>
      </c>
      <c r="G46" s="19"/>
      <c r="H46" s="19"/>
      <c r="I46" s="19"/>
      <c r="J46" s="19"/>
      <c r="K46" s="19">
        <v>50</v>
      </c>
      <c r="L46" s="19">
        <v>1</v>
      </c>
      <c r="M46" s="19">
        <v>15</v>
      </c>
      <c r="N46" s="20" t="s">
        <v>494</v>
      </c>
      <c r="O46" s="23">
        <v>103077.2</v>
      </c>
      <c r="P46" s="23">
        <v>86037.2</v>
      </c>
      <c r="Q46" s="23">
        <v>101037.2</v>
      </c>
      <c r="R46" s="18">
        <v>15000</v>
      </c>
      <c r="S46" s="23">
        <f t="shared" si="6"/>
        <v>20</v>
      </c>
      <c r="T46" s="18">
        <f t="shared" si="0"/>
        <v>14.846017110529587</v>
      </c>
      <c r="U46" s="20" t="s">
        <v>87</v>
      </c>
      <c r="V46" s="20" t="s">
        <v>88</v>
      </c>
      <c r="W46" s="20"/>
      <c r="X46" s="24" t="s">
        <v>726</v>
      </c>
      <c r="Y46" s="24"/>
      <c r="Z46" s="20" t="s">
        <v>726</v>
      </c>
      <c r="AA46" s="20"/>
      <c r="AB46" s="20" t="s">
        <v>9</v>
      </c>
      <c r="AC46" s="20" t="s">
        <v>725</v>
      </c>
      <c r="AD46" s="20" t="s">
        <v>726</v>
      </c>
      <c r="AE46" s="20"/>
      <c r="AF46" s="20" t="s">
        <v>726</v>
      </c>
      <c r="AG46" s="20"/>
      <c r="AH46" s="20" t="s">
        <v>726</v>
      </c>
      <c r="AI46" s="20"/>
      <c r="AJ46" s="20" t="s">
        <v>726</v>
      </c>
      <c r="AK46" s="20" t="s">
        <v>727</v>
      </c>
      <c r="AL46" s="20" t="s">
        <v>726</v>
      </c>
      <c r="AM46" s="20" t="s">
        <v>767</v>
      </c>
      <c r="AN46" s="20"/>
      <c r="AO46" s="20">
        <v>18</v>
      </c>
      <c r="AP46" s="20">
        <v>16</v>
      </c>
      <c r="AQ46" s="20">
        <v>12</v>
      </c>
      <c r="AR46" s="20">
        <v>19</v>
      </c>
      <c r="AS46" s="20">
        <v>8</v>
      </c>
      <c r="AT46" s="20">
        <v>8</v>
      </c>
      <c r="AU46" s="43">
        <f t="shared" si="1"/>
        <v>81</v>
      </c>
    </row>
    <row r="47" spans="1:47" s="2" customFormat="1" ht="75" hidden="1">
      <c r="A47" s="7" t="s">
        <v>642</v>
      </c>
      <c r="B47" s="12" t="s">
        <v>784</v>
      </c>
      <c r="C47" s="3" t="s">
        <v>273</v>
      </c>
      <c r="D47" s="3" t="s">
        <v>274</v>
      </c>
      <c r="E47" s="7" t="s">
        <v>275</v>
      </c>
      <c r="F47" s="3" t="s">
        <v>11</v>
      </c>
      <c r="G47" s="7"/>
      <c r="H47" s="7"/>
      <c r="I47" s="7"/>
      <c r="J47" s="7"/>
      <c r="K47" s="7">
        <v>37</v>
      </c>
      <c r="L47" s="7">
        <v>1</v>
      </c>
      <c r="M47" s="7">
        <v>8</v>
      </c>
      <c r="N47" s="3" t="s">
        <v>495</v>
      </c>
      <c r="O47" s="8">
        <v>36002</v>
      </c>
      <c r="P47" s="8">
        <v>28177</v>
      </c>
      <c r="Q47" s="8">
        <v>34922</v>
      </c>
      <c r="R47" s="14">
        <v>6475</v>
      </c>
      <c r="S47" s="8">
        <f t="shared" si="6"/>
        <v>21.875</v>
      </c>
      <c r="T47" s="14">
        <f t="shared" si="0"/>
        <v>18.541320657465207</v>
      </c>
      <c r="U47" s="3" t="s">
        <v>276</v>
      </c>
      <c r="V47" s="3" t="s">
        <v>277</v>
      </c>
      <c r="W47" s="3" t="s">
        <v>278</v>
      </c>
      <c r="X47" s="16" t="s">
        <v>726</v>
      </c>
      <c r="Y47" s="16"/>
      <c r="Z47" s="3" t="s">
        <v>726</v>
      </c>
      <c r="AA47" s="3"/>
      <c r="AB47" s="3" t="s">
        <v>726</v>
      </c>
      <c r="AC47" s="3"/>
      <c r="AD47" s="3" t="s">
        <v>726</v>
      </c>
      <c r="AE47" s="3"/>
      <c r="AF47" s="3" t="s">
        <v>726</v>
      </c>
      <c r="AG47" s="3"/>
      <c r="AH47" s="3" t="s">
        <v>726</v>
      </c>
      <c r="AI47" s="3"/>
      <c r="AJ47" s="3" t="s">
        <v>726</v>
      </c>
      <c r="AK47" s="3" t="s">
        <v>736</v>
      </c>
      <c r="AL47" s="3" t="s">
        <v>726</v>
      </c>
      <c r="AM47" s="3" t="s">
        <v>768</v>
      </c>
      <c r="AN47" s="3"/>
      <c r="AO47" s="3">
        <v>20</v>
      </c>
      <c r="AP47" s="3">
        <v>20</v>
      </c>
      <c r="AQ47" s="3">
        <v>17</v>
      </c>
      <c r="AR47" s="3">
        <v>25</v>
      </c>
      <c r="AS47" s="3">
        <v>9</v>
      </c>
      <c r="AT47" s="3">
        <v>7</v>
      </c>
      <c r="AU47" s="34">
        <f t="shared" si="1"/>
        <v>98</v>
      </c>
    </row>
    <row r="48" spans="1:47" s="51" customFormat="1" ht="75" hidden="1">
      <c r="A48" s="44" t="s">
        <v>643</v>
      </c>
      <c r="B48" s="45" t="s">
        <v>497</v>
      </c>
      <c r="C48" s="46" t="s">
        <v>146</v>
      </c>
      <c r="D48" s="46" t="s">
        <v>147</v>
      </c>
      <c r="E48" s="44" t="s">
        <v>148</v>
      </c>
      <c r="F48" s="46" t="s">
        <v>11</v>
      </c>
      <c r="G48" s="44"/>
      <c r="H48" s="44"/>
      <c r="I48" s="44"/>
      <c r="J48" s="44"/>
      <c r="K48" s="44">
        <v>120</v>
      </c>
      <c r="L48" s="44">
        <v>2</v>
      </c>
      <c r="M48" s="44">
        <v>14</v>
      </c>
      <c r="N48" s="46" t="s">
        <v>496</v>
      </c>
      <c r="O48" s="47">
        <v>134700</v>
      </c>
      <c r="P48" s="47">
        <v>97200</v>
      </c>
      <c r="Q48" s="47">
        <v>134700</v>
      </c>
      <c r="R48" s="48">
        <v>37500</v>
      </c>
      <c r="S48" s="47">
        <f t="shared" si="6"/>
        <v>22.321428571428569</v>
      </c>
      <c r="T48" s="48">
        <f t="shared" si="0"/>
        <v>27.839643652561247</v>
      </c>
      <c r="U48" s="46" t="s">
        <v>149</v>
      </c>
      <c r="V48" s="46" t="s">
        <v>150</v>
      </c>
      <c r="W48" s="46"/>
      <c r="X48" s="49" t="s">
        <v>726</v>
      </c>
      <c r="Y48" s="49"/>
      <c r="Z48" s="46" t="s">
        <v>726</v>
      </c>
      <c r="AA48" s="46"/>
      <c r="AB48" s="46" t="s">
        <v>9</v>
      </c>
      <c r="AC48" s="46" t="s">
        <v>725</v>
      </c>
      <c r="AD48" s="46" t="s">
        <v>726</v>
      </c>
      <c r="AE48" s="46"/>
      <c r="AF48" s="46" t="s">
        <v>726</v>
      </c>
      <c r="AG48" s="46"/>
      <c r="AH48" s="46" t="s">
        <v>726</v>
      </c>
      <c r="AI48" s="46"/>
      <c r="AJ48" s="46" t="s">
        <v>726</v>
      </c>
      <c r="AK48" s="46" t="s">
        <v>727</v>
      </c>
      <c r="AL48" s="46" t="s">
        <v>726</v>
      </c>
      <c r="AM48" s="46" t="s">
        <v>769</v>
      </c>
      <c r="AN48" s="46"/>
      <c r="AO48" s="46">
        <v>20</v>
      </c>
      <c r="AP48" s="46">
        <v>20</v>
      </c>
      <c r="AQ48" s="46">
        <v>10</v>
      </c>
      <c r="AR48" s="46">
        <v>22</v>
      </c>
      <c r="AS48" s="46">
        <v>8</v>
      </c>
      <c r="AT48" s="46">
        <v>10</v>
      </c>
      <c r="AU48" s="50">
        <f t="shared" si="1"/>
        <v>90</v>
      </c>
    </row>
    <row r="49" spans="1:47" s="2" customFormat="1" ht="60">
      <c r="A49" s="7" t="s">
        <v>644</v>
      </c>
      <c r="B49" s="12" t="s">
        <v>499</v>
      </c>
      <c r="C49" s="3" t="s">
        <v>498</v>
      </c>
      <c r="D49" s="3" t="s">
        <v>173</v>
      </c>
      <c r="E49" s="7" t="s">
        <v>13</v>
      </c>
      <c r="F49" s="3" t="s">
        <v>11</v>
      </c>
      <c r="G49" s="7"/>
      <c r="H49" s="7"/>
      <c r="I49" s="7"/>
      <c r="J49" s="7"/>
      <c r="K49" s="7">
        <v>20</v>
      </c>
      <c r="L49" s="7">
        <v>1</v>
      </c>
      <c r="M49" s="7">
        <v>8</v>
      </c>
      <c r="N49" s="3" t="s">
        <v>698</v>
      </c>
      <c r="O49" s="8">
        <v>15400</v>
      </c>
      <c r="P49" s="8">
        <v>11400</v>
      </c>
      <c r="Q49" s="8">
        <v>14400</v>
      </c>
      <c r="R49" s="14">
        <v>4000</v>
      </c>
      <c r="S49" s="8">
        <f t="shared" si="6"/>
        <v>25</v>
      </c>
      <c r="T49" s="14">
        <f t="shared" si="0"/>
        <v>27.777777777777779</v>
      </c>
      <c r="U49" s="3" t="s">
        <v>174</v>
      </c>
      <c r="V49" s="3" t="s">
        <v>175</v>
      </c>
      <c r="W49" s="3"/>
      <c r="X49" s="16" t="s">
        <v>726</v>
      </c>
      <c r="Y49" s="16"/>
      <c r="Z49" s="3" t="s">
        <v>726</v>
      </c>
      <c r="AA49" s="3"/>
      <c r="AB49" s="3" t="s">
        <v>726</v>
      </c>
      <c r="AC49" s="3"/>
      <c r="AD49" s="3" t="s">
        <v>726</v>
      </c>
      <c r="AE49" s="3"/>
      <c r="AF49" s="3" t="s">
        <v>726</v>
      </c>
      <c r="AG49" s="3"/>
      <c r="AH49" s="3" t="s">
        <v>726</v>
      </c>
      <c r="AI49" s="3"/>
      <c r="AJ49" s="3" t="s">
        <v>726</v>
      </c>
      <c r="AK49" s="3" t="s">
        <v>736</v>
      </c>
      <c r="AL49" s="3" t="s">
        <v>726</v>
      </c>
      <c r="AM49" s="3" t="s">
        <v>770</v>
      </c>
      <c r="AN49" s="3"/>
      <c r="AO49" s="3">
        <v>15</v>
      </c>
      <c r="AP49" s="3">
        <v>20</v>
      </c>
      <c r="AQ49" s="3">
        <v>10</v>
      </c>
      <c r="AR49" s="3">
        <v>24</v>
      </c>
      <c r="AS49" s="3">
        <v>3</v>
      </c>
      <c r="AT49" s="3">
        <v>0</v>
      </c>
      <c r="AU49" s="34">
        <f t="shared" si="1"/>
        <v>72</v>
      </c>
    </row>
    <row r="50" spans="1:47" s="2" customFormat="1" ht="60" hidden="1">
      <c r="A50" s="7" t="s">
        <v>645</v>
      </c>
      <c r="B50" s="12" t="s">
        <v>500</v>
      </c>
      <c r="C50" s="3" t="s">
        <v>238</v>
      </c>
      <c r="D50" s="3" t="s">
        <v>229</v>
      </c>
      <c r="E50" s="7" t="s">
        <v>230</v>
      </c>
      <c r="F50" s="3" t="s">
        <v>11</v>
      </c>
      <c r="G50" s="7"/>
      <c r="H50" s="7"/>
      <c r="I50" s="7"/>
      <c r="J50" s="7"/>
      <c r="K50" s="7">
        <v>92</v>
      </c>
      <c r="L50" s="7">
        <v>1</v>
      </c>
      <c r="M50" s="7">
        <v>16</v>
      </c>
      <c r="N50" s="3" t="s">
        <v>501</v>
      </c>
      <c r="O50" s="8">
        <v>120660</v>
      </c>
      <c r="P50" s="8">
        <v>74731</v>
      </c>
      <c r="Q50" s="8">
        <v>103500</v>
      </c>
      <c r="R50" s="14">
        <v>28769</v>
      </c>
      <c r="S50" s="8">
        <f t="shared" si="6"/>
        <v>19.544157608695652</v>
      </c>
      <c r="T50" s="14">
        <f t="shared" si="0"/>
        <v>27.796135265700482</v>
      </c>
      <c r="U50" s="3" t="s">
        <v>231</v>
      </c>
      <c r="V50" s="3" t="s">
        <v>232</v>
      </c>
      <c r="W50" s="3"/>
      <c r="X50" s="16" t="s">
        <v>726</v>
      </c>
      <c r="Y50" s="16"/>
      <c r="Z50" s="3" t="s">
        <v>726</v>
      </c>
      <c r="AA50" s="3"/>
      <c r="AB50" s="3" t="s">
        <v>726</v>
      </c>
      <c r="AC50" s="3"/>
      <c r="AD50" s="3" t="s">
        <v>726</v>
      </c>
      <c r="AE50" s="3" t="s">
        <v>753</v>
      </c>
      <c r="AF50" s="3" t="s">
        <v>726</v>
      </c>
      <c r="AG50" s="3"/>
      <c r="AH50" s="3" t="s">
        <v>726</v>
      </c>
      <c r="AI50" s="3"/>
      <c r="AJ50" s="3" t="s">
        <v>726</v>
      </c>
      <c r="AK50" s="3" t="s">
        <v>727</v>
      </c>
      <c r="AL50" s="3" t="s">
        <v>726</v>
      </c>
      <c r="AM50" s="3" t="s">
        <v>733</v>
      </c>
      <c r="AN50" s="3"/>
      <c r="AO50" s="3">
        <v>20</v>
      </c>
      <c r="AP50" s="3">
        <v>20</v>
      </c>
      <c r="AQ50" s="3">
        <v>17</v>
      </c>
      <c r="AR50" s="3">
        <v>22</v>
      </c>
      <c r="AS50" s="3">
        <v>9</v>
      </c>
      <c r="AT50" s="3">
        <v>6</v>
      </c>
      <c r="AU50" s="34">
        <f t="shared" si="1"/>
        <v>94</v>
      </c>
    </row>
    <row r="51" spans="1:47" s="2" customFormat="1" ht="60" hidden="1">
      <c r="A51" s="7" t="s">
        <v>646</v>
      </c>
      <c r="B51" s="12" t="s">
        <v>502</v>
      </c>
      <c r="C51" s="3" t="s">
        <v>228</v>
      </c>
      <c r="D51" s="3" t="s">
        <v>229</v>
      </c>
      <c r="E51" s="7" t="s">
        <v>230</v>
      </c>
      <c r="F51" s="3" t="s">
        <v>11</v>
      </c>
      <c r="G51" s="7"/>
      <c r="H51" s="7"/>
      <c r="I51" s="7"/>
      <c r="J51" s="7"/>
      <c r="K51" s="7">
        <v>62</v>
      </c>
      <c r="L51" s="7">
        <v>1</v>
      </c>
      <c r="M51" s="7">
        <v>8</v>
      </c>
      <c r="N51" s="3" t="s">
        <v>503</v>
      </c>
      <c r="O51" s="8">
        <v>53588</v>
      </c>
      <c r="P51" s="8">
        <v>34600</v>
      </c>
      <c r="Q51" s="8">
        <v>46100</v>
      </c>
      <c r="R51" s="14">
        <v>11500</v>
      </c>
      <c r="S51" s="8">
        <f t="shared" si="6"/>
        <v>23.18548387096774</v>
      </c>
      <c r="T51" s="14">
        <f t="shared" si="0"/>
        <v>24.945770065075923</v>
      </c>
      <c r="U51" s="3" t="s">
        <v>231</v>
      </c>
      <c r="V51" s="3" t="s">
        <v>232</v>
      </c>
      <c r="W51" s="3"/>
      <c r="X51" s="16" t="s">
        <v>726</v>
      </c>
      <c r="Y51" s="16"/>
      <c r="Z51" s="3" t="s">
        <v>726</v>
      </c>
      <c r="AA51" s="3"/>
      <c r="AB51" s="3" t="s">
        <v>726</v>
      </c>
      <c r="AC51" s="3"/>
      <c r="AD51" s="3" t="s">
        <v>726</v>
      </c>
      <c r="AE51" s="3" t="s">
        <v>753</v>
      </c>
      <c r="AF51" s="3" t="s">
        <v>726</v>
      </c>
      <c r="AG51" s="3"/>
      <c r="AH51" s="3" t="s">
        <v>726</v>
      </c>
      <c r="AI51" s="3"/>
      <c r="AJ51" s="3" t="s">
        <v>726</v>
      </c>
      <c r="AK51" s="3" t="s">
        <v>727</v>
      </c>
      <c r="AL51" s="3" t="s">
        <v>726</v>
      </c>
      <c r="AM51" s="3" t="s">
        <v>733</v>
      </c>
      <c r="AN51" s="3"/>
      <c r="AO51" s="3">
        <v>20</v>
      </c>
      <c r="AP51" s="3">
        <v>20</v>
      </c>
      <c r="AQ51" s="3">
        <v>20</v>
      </c>
      <c r="AR51" s="3">
        <v>25</v>
      </c>
      <c r="AS51" s="3">
        <v>8</v>
      </c>
      <c r="AT51" s="3">
        <v>10</v>
      </c>
      <c r="AU51" s="34">
        <f t="shared" si="1"/>
        <v>103</v>
      </c>
    </row>
    <row r="52" spans="1:47" s="2" customFormat="1" ht="60" hidden="1">
      <c r="A52" s="7" t="s">
        <v>647</v>
      </c>
      <c r="B52" s="12" t="s">
        <v>504</v>
      </c>
      <c r="C52" s="3" t="s">
        <v>155</v>
      </c>
      <c r="D52" s="3" t="s">
        <v>505</v>
      </c>
      <c r="E52" s="7" t="s">
        <v>157</v>
      </c>
      <c r="F52" s="3" t="s">
        <v>11</v>
      </c>
      <c r="G52" s="7">
        <v>30</v>
      </c>
      <c r="H52" s="7">
        <v>1</v>
      </c>
      <c r="I52" s="7">
        <v>5</v>
      </c>
      <c r="J52" s="12">
        <v>5</v>
      </c>
      <c r="K52" s="7"/>
      <c r="L52" s="7"/>
      <c r="M52" s="7"/>
      <c r="N52" s="3" t="s">
        <v>506</v>
      </c>
      <c r="O52" s="8">
        <v>5040</v>
      </c>
      <c r="P52" s="8">
        <v>3040</v>
      </c>
      <c r="Q52" s="8">
        <v>4540</v>
      </c>
      <c r="R52" s="14">
        <v>1500</v>
      </c>
      <c r="S52" s="14">
        <f>(R52/J52)/G52</f>
        <v>10</v>
      </c>
      <c r="T52" s="14">
        <f t="shared" si="0"/>
        <v>33.039647577092509</v>
      </c>
      <c r="U52" s="3" t="s">
        <v>158</v>
      </c>
      <c r="V52" s="3" t="s">
        <v>159</v>
      </c>
      <c r="W52" s="3" t="s">
        <v>156</v>
      </c>
      <c r="X52" s="16" t="s">
        <v>726</v>
      </c>
      <c r="Y52" s="16"/>
      <c r="Z52" s="3" t="s">
        <v>726</v>
      </c>
      <c r="AA52" s="3"/>
      <c r="AB52" s="3" t="s">
        <v>726</v>
      </c>
      <c r="AC52" s="3"/>
      <c r="AD52" s="3" t="s">
        <v>726</v>
      </c>
      <c r="AE52" s="3"/>
      <c r="AF52" s="3" t="s">
        <v>726</v>
      </c>
      <c r="AG52" s="3"/>
      <c r="AH52" s="3" t="s">
        <v>726</v>
      </c>
      <c r="AI52" s="3"/>
      <c r="AJ52" s="3" t="s">
        <v>726</v>
      </c>
      <c r="AK52" s="3" t="s">
        <v>727</v>
      </c>
      <c r="AL52" s="3" t="s">
        <v>726</v>
      </c>
      <c r="AM52" s="3" t="s">
        <v>771</v>
      </c>
      <c r="AN52" s="3"/>
      <c r="AO52" s="3">
        <v>16</v>
      </c>
      <c r="AP52" s="3">
        <v>16</v>
      </c>
      <c r="AQ52" s="3">
        <v>20</v>
      </c>
      <c r="AR52" s="3">
        <v>22</v>
      </c>
      <c r="AS52" s="3">
        <v>14</v>
      </c>
      <c r="AT52" s="3">
        <v>5</v>
      </c>
      <c r="AU52" s="34">
        <f t="shared" si="1"/>
        <v>93</v>
      </c>
    </row>
    <row r="53" spans="1:47" s="25" customFormat="1" ht="60" hidden="1">
      <c r="A53" s="19" t="s">
        <v>648</v>
      </c>
      <c r="B53" s="27" t="s">
        <v>508</v>
      </c>
      <c r="C53" s="20" t="s">
        <v>507</v>
      </c>
      <c r="D53" s="20" t="s">
        <v>359</v>
      </c>
      <c r="E53" s="19" t="s">
        <v>329</v>
      </c>
      <c r="F53" s="20" t="s">
        <v>11</v>
      </c>
      <c r="G53" s="19">
        <v>90</v>
      </c>
      <c r="H53" s="19">
        <v>1</v>
      </c>
      <c r="I53" s="19">
        <v>10</v>
      </c>
      <c r="J53" s="21">
        <v>10</v>
      </c>
      <c r="K53" s="19"/>
      <c r="L53" s="19"/>
      <c r="M53" s="22"/>
      <c r="N53" s="20" t="s">
        <v>509</v>
      </c>
      <c r="O53" s="23">
        <v>15900</v>
      </c>
      <c r="P53" s="23">
        <v>6900</v>
      </c>
      <c r="Q53" s="23">
        <v>15900</v>
      </c>
      <c r="R53" s="18">
        <v>9000</v>
      </c>
      <c r="S53" s="18">
        <f>(R53/J53)/G53</f>
        <v>10</v>
      </c>
      <c r="T53" s="18">
        <f t="shared" si="0"/>
        <v>56.60377358490566</v>
      </c>
      <c r="U53" s="20" t="s">
        <v>360</v>
      </c>
      <c r="V53" s="20" t="s">
        <v>361</v>
      </c>
      <c r="W53" s="20" t="s">
        <v>362</v>
      </c>
      <c r="X53" s="24" t="s">
        <v>726</v>
      </c>
      <c r="Y53" s="24"/>
      <c r="Z53" s="20" t="s">
        <v>726</v>
      </c>
      <c r="AA53" s="20"/>
      <c r="AB53" s="20" t="s">
        <v>726</v>
      </c>
      <c r="AC53" s="20"/>
      <c r="AD53" s="20" t="s">
        <v>726</v>
      </c>
      <c r="AE53" s="20"/>
      <c r="AF53" s="20" t="s">
        <v>726</v>
      </c>
      <c r="AG53" s="20"/>
      <c r="AH53" s="20" t="s">
        <v>726</v>
      </c>
      <c r="AI53" s="20"/>
      <c r="AJ53" s="20" t="s">
        <v>726</v>
      </c>
      <c r="AK53" s="20" t="s">
        <v>727</v>
      </c>
      <c r="AL53" s="20" t="s">
        <v>726</v>
      </c>
      <c r="AM53" s="20" t="s">
        <v>798</v>
      </c>
      <c r="AN53" s="20"/>
      <c r="AO53" s="20">
        <v>6</v>
      </c>
      <c r="AP53" s="20">
        <v>15</v>
      </c>
      <c r="AQ53" s="20">
        <v>10</v>
      </c>
      <c r="AR53" s="20">
        <v>24</v>
      </c>
      <c r="AS53" s="20">
        <v>9</v>
      </c>
      <c r="AT53" s="20">
        <v>8</v>
      </c>
      <c r="AU53" s="34">
        <f t="shared" si="1"/>
        <v>72</v>
      </c>
    </row>
    <row r="54" spans="1:47" s="2" customFormat="1" ht="60" hidden="1">
      <c r="A54" s="7" t="s">
        <v>649</v>
      </c>
      <c r="B54" s="12" t="s">
        <v>510</v>
      </c>
      <c r="C54" s="3" t="s">
        <v>239</v>
      </c>
      <c r="D54" s="3" t="s">
        <v>240</v>
      </c>
      <c r="E54" s="7" t="s">
        <v>241</v>
      </c>
      <c r="F54" s="3" t="s">
        <v>11</v>
      </c>
      <c r="G54" s="7"/>
      <c r="H54" s="7"/>
      <c r="I54" s="7"/>
      <c r="J54" s="7"/>
      <c r="K54" s="7">
        <v>25</v>
      </c>
      <c r="L54" s="7">
        <v>1</v>
      </c>
      <c r="M54" s="7">
        <v>9</v>
      </c>
      <c r="N54" s="3" t="s">
        <v>469</v>
      </c>
      <c r="O54" s="8">
        <v>17100</v>
      </c>
      <c r="P54" s="8">
        <v>11475</v>
      </c>
      <c r="Q54" s="8">
        <v>17100</v>
      </c>
      <c r="R54" s="14">
        <v>5625</v>
      </c>
      <c r="S54" s="8">
        <f t="shared" ref="S54:S81" si="7">R54/(M54)/K54</f>
        <v>25</v>
      </c>
      <c r="T54" s="14">
        <f t="shared" si="0"/>
        <v>32.89473684210526</v>
      </c>
      <c r="U54" s="3" t="s">
        <v>242</v>
      </c>
      <c r="V54" s="3" t="s">
        <v>243</v>
      </c>
      <c r="W54" s="3"/>
      <c r="X54" s="16" t="s">
        <v>726</v>
      </c>
      <c r="Y54" s="16"/>
      <c r="Z54" s="3" t="s">
        <v>726</v>
      </c>
      <c r="AA54" s="3"/>
      <c r="AB54" s="3" t="s">
        <v>9</v>
      </c>
      <c r="AC54" s="3" t="s">
        <v>725</v>
      </c>
      <c r="AD54" s="3" t="s">
        <v>726</v>
      </c>
      <c r="AE54" s="3"/>
      <c r="AF54" s="3" t="s">
        <v>726</v>
      </c>
      <c r="AG54" s="3"/>
      <c r="AH54" s="3" t="s">
        <v>726</v>
      </c>
      <c r="AI54" s="3"/>
      <c r="AJ54" s="3" t="s">
        <v>726</v>
      </c>
      <c r="AK54" s="3" t="s">
        <v>736</v>
      </c>
      <c r="AL54" s="3" t="s">
        <v>726</v>
      </c>
      <c r="AM54" s="3" t="s">
        <v>772</v>
      </c>
      <c r="AN54" s="3"/>
      <c r="AO54" s="3">
        <v>13</v>
      </c>
      <c r="AP54" s="3">
        <v>11</v>
      </c>
      <c r="AQ54" s="3">
        <v>12</v>
      </c>
      <c r="AR54" s="3">
        <v>23</v>
      </c>
      <c r="AS54" s="3">
        <v>3</v>
      </c>
      <c r="AT54" s="3">
        <v>1</v>
      </c>
      <c r="AU54" s="34">
        <f t="shared" si="1"/>
        <v>63</v>
      </c>
    </row>
    <row r="55" spans="1:47" s="60" customFormat="1" ht="60">
      <c r="A55" s="52" t="s">
        <v>650</v>
      </c>
      <c r="B55" s="53" t="s">
        <v>451</v>
      </c>
      <c r="C55" s="54" t="s">
        <v>325</v>
      </c>
      <c r="D55" s="54" t="s">
        <v>326</v>
      </c>
      <c r="E55" s="52" t="s">
        <v>13</v>
      </c>
      <c r="F55" s="54" t="s">
        <v>11</v>
      </c>
      <c r="G55" s="52"/>
      <c r="H55" s="52"/>
      <c r="I55" s="52"/>
      <c r="J55" s="52"/>
      <c r="K55" s="52">
        <v>80</v>
      </c>
      <c r="L55" s="52">
        <v>1</v>
      </c>
      <c r="M55" s="52">
        <v>23</v>
      </c>
      <c r="N55" s="54" t="s">
        <v>699</v>
      </c>
      <c r="O55" s="55">
        <v>74190</v>
      </c>
      <c r="P55" s="55">
        <v>49140</v>
      </c>
      <c r="Q55" s="55">
        <v>59140</v>
      </c>
      <c r="R55" s="56">
        <v>10000</v>
      </c>
      <c r="S55" s="55">
        <f t="shared" si="7"/>
        <v>5.4347826086956523</v>
      </c>
      <c r="T55" s="56">
        <f t="shared" si="0"/>
        <v>16.909029421711192</v>
      </c>
      <c r="U55" s="54" t="s">
        <v>327</v>
      </c>
      <c r="V55" s="54" t="s">
        <v>119</v>
      </c>
      <c r="W55" s="54"/>
      <c r="X55" s="57" t="s">
        <v>726</v>
      </c>
      <c r="Y55" s="57"/>
      <c r="Z55" s="54" t="s">
        <v>726</v>
      </c>
      <c r="AA55" s="54"/>
      <c r="AB55" s="54" t="s">
        <v>726</v>
      </c>
      <c r="AC55" s="54"/>
      <c r="AD55" s="54" t="s">
        <v>9</v>
      </c>
      <c r="AE55" s="54" t="s">
        <v>773</v>
      </c>
      <c r="AF55" s="54" t="s">
        <v>726</v>
      </c>
      <c r="AG55" s="54"/>
      <c r="AH55" s="54" t="s">
        <v>726</v>
      </c>
      <c r="AI55" s="54"/>
      <c r="AJ55" s="54" t="s">
        <v>726</v>
      </c>
      <c r="AK55" s="54" t="s">
        <v>727</v>
      </c>
      <c r="AL55" s="54" t="s">
        <v>726</v>
      </c>
      <c r="AM55" s="54" t="s">
        <v>733</v>
      </c>
      <c r="AN55" s="54"/>
      <c r="AO55" s="54"/>
      <c r="AP55" s="54"/>
      <c r="AQ55" s="54"/>
      <c r="AR55" s="54"/>
      <c r="AS55" s="54"/>
      <c r="AT55" s="54"/>
      <c r="AU55" s="58">
        <f t="shared" si="1"/>
        <v>0</v>
      </c>
    </row>
    <row r="56" spans="1:47" s="2" customFormat="1" ht="60" hidden="1">
      <c r="A56" s="7" t="s">
        <v>651</v>
      </c>
      <c r="B56" s="12" t="s">
        <v>452</v>
      </c>
      <c r="C56" s="3" t="s">
        <v>363</v>
      </c>
      <c r="D56" s="3" t="s">
        <v>364</v>
      </c>
      <c r="E56" s="7" t="s">
        <v>169</v>
      </c>
      <c r="F56" s="3" t="s">
        <v>11</v>
      </c>
      <c r="G56" s="7"/>
      <c r="H56" s="7"/>
      <c r="I56" s="7"/>
      <c r="J56" s="7"/>
      <c r="K56" s="7">
        <v>130</v>
      </c>
      <c r="L56" s="7">
        <v>1</v>
      </c>
      <c r="M56" s="7">
        <v>14</v>
      </c>
      <c r="N56" s="3" t="s">
        <v>453</v>
      </c>
      <c r="O56" s="8">
        <v>128840</v>
      </c>
      <c r="P56" s="8">
        <v>63960</v>
      </c>
      <c r="Q56" s="8">
        <v>96960</v>
      </c>
      <c r="R56" s="14">
        <v>33000</v>
      </c>
      <c r="S56" s="8">
        <f t="shared" si="7"/>
        <v>18.131868131868135</v>
      </c>
      <c r="T56" s="14">
        <f t="shared" si="0"/>
        <v>34.034653465346537</v>
      </c>
      <c r="U56" s="3" t="s">
        <v>365</v>
      </c>
      <c r="V56" s="3" t="s">
        <v>366</v>
      </c>
      <c r="W56" s="3"/>
      <c r="X56" s="16" t="s">
        <v>726</v>
      </c>
      <c r="Y56" s="16"/>
      <c r="Z56" s="3" t="s">
        <v>726</v>
      </c>
      <c r="AA56" s="3"/>
      <c r="AB56" s="3" t="s">
        <v>9</v>
      </c>
      <c r="AC56" s="3" t="s">
        <v>725</v>
      </c>
      <c r="AD56" s="3" t="s">
        <v>726</v>
      </c>
      <c r="AE56" s="3" t="s">
        <v>753</v>
      </c>
      <c r="AF56" s="3" t="s">
        <v>726</v>
      </c>
      <c r="AG56" s="3"/>
      <c r="AH56" s="3" t="s">
        <v>726</v>
      </c>
      <c r="AI56" s="3"/>
      <c r="AJ56" s="3" t="s">
        <v>726</v>
      </c>
      <c r="AK56" s="3" t="s">
        <v>727</v>
      </c>
      <c r="AL56" s="3" t="s">
        <v>726</v>
      </c>
      <c r="AM56" s="3" t="s">
        <v>733</v>
      </c>
      <c r="AN56" s="3"/>
      <c r="AO56" s="3">
        <v>20</v>
      </c>
      <c r="AP56" s="3">
        <v>15</v>
      </c>
      <c r="AQ56" s="3">
        <v>10</v>
      </c>
      <c r="AR56" s="3">
        <v>25</v>
      </c>
      <c r="AS56" s="3">
        <v>5</v>
      </c>
      <c r="AT56" s="3">
        <v>10</v>
      </c>
      <c r="AU56" s="34">
        <f t="shared" si="1"/>
        <v>85</v>
      </c>
    </row>
    <row r="57" spans="1:47" s="60" customFormat="1" ht="60" hidden="1">
      <c r="A57" s="52" t="s">
        <v>652</v>
      </c>
      <c r="B57" s="53" t="s">
        <v>454</v>
      </c>
      <c r="C57" s="54" t="s">
        <v>353</v>
      </c>
      <c r="D57" s="54" t="s">
        <v>354</v>
      </c>
      <c r="E57" s="52" t="s">
        <v>355</v>
      </c>
      <c r="F57" s="54" t="s">
        <v>11</v>
      </c>
      <c r="G57" s="52"/>
      <c r="H57" s="52"/>
      <c r="I57" s="52"/>
      <c r="J57" s="52"/>
      <c r="K57" s="52">
        <v>170</v>
      </c>
      <c r="L57" s="52">
        <v>2</v>
      </c>
      <c r="M57" s="52">
        <v>11</v>
      </c>
      <c r="N57" s="54" t="s">
        <v>455</v>
      </c>
      <c r="O57" s="55">
        <v>153978</v>
      </c>
      <c r="P57" s="55">
        <v>64428</v>
      </c>
      <c r="Q57" s="55">
        <v>111178</v>
      </c>
      <c r="R57" s="56">
        <v>46750</v>
      </c>
      <c r="S57" s="55">
        <f t="shared" si="7"/>
        <v>25</v>
      </c>
      <c r="T57" s="56">
        <f t="shared" si="0"/>
        <v>42.04968608897444</v>
      </c>
      <c r="U57" s="54" t="s">
        <v>356</v>
      </c>
      <c r="V57" s="54" t="s">
        <v>357</v>
      </c>
      <c r="W57" s="54" t="s">
        <v>358</v>
      </c>
      <c r="X57" s="57" t="s">
        <v>726</v>
      </c>
      <c r="Y57" s="57"/>
      <c r="Z57" s="54" t="s">
        <v>726</v>
      </c>
      <c r="AA57" s="54"/>
      <c r="AB57" s="54" t="s">
        <v>726</v>
      </c>
      <c r="AC57" s="54"/>
      <c r="AD57" s="54" t="s">
        <v>726</v>
      </c>
      <c r="AE57" s="54"/>
      <c r="AF57" s="54" t="s">
        <v>726</v>
      </c>
      <c r="AG57" s="54"/>
      <c r="AH57" s="54" t="s">
        <v>726</v>
      </c>
      <c r="AI57" s="54"/>
      <c r="AJ57" s="54" t="s">
        <v>726</v>
      </c>
      <c r="AK57" s="54" t="s">
        <v>727</v>
      </c>
      <c r="AL57" s="54" t="s">
        <v>726</v>
      </c>
      <c r="AM57" s="54" t="s">
        <v>774</v>
      </c>
      <c r="AN57" s="54"/>
      <c r="AO57" s="54"/>
      <c r="AP57" s="54"/>
      <c r="AQ57" s="54"/>
      <c r="AR57" s="54"/>
      <c r="AS57" s="54"/>
      <c r="AT57" s="54"/>
      <c r="AU57" s="58">
        <f t="shared" si="1"/>
        <v>0</v>
      </c>
    </row>
    <row r="58" spans="1:47" s="60" customFormat="1" ht="75">
      <c r="A58" s="52" t="s">
        <v>653</v>
      </c>
      <c r="B58" s="53" t="s">
        <v>456</v>
      </c>
      <c r="C58" s="54" t="s">
        <v>288</v>
      </c>
      <c r="D58" s="54" t="s">
        <v>289</v>
      </c>
      <c r="E58" s="52" t="s">
        <v>13</v>
      </c>
      <c r="F58" s="54" t="s">
        <v>11</v>
      </c>
      <c r="G58" s="52"/>
      <c r="H58" s="52"/>
      <c r="I58" s="52"/>
      <c r="J58" s="52"/>
      <c r="K58" s="52">
        <v>90</v>
      </c>
      <c r="L58" s="52">
        <v>1</v>
      </c>
      <c r="M58" s="52">
        <v>22</v>
      </c>
      <c r="N58" s="54" t="s">
        <v>457</v>
      </c>
      <c r="O58" s="55">
        <v>63340</v>
      </c>
      <c r="P58" s="55">
        <v>35780</v>
      </c>
      <c r="Q58" s="55">
        <v>52780</v>
      </c>
      <c r="R58" s="56">
        <v>17000</v>
      </c>
      <c r="S58" s="55">
        <f t="shared" si="7"/>
        <v>8.5858585858585865</v>
      </c>
      <c r="T58" s="56">
        <f t="shared" si="0"/>
        <v>32.20917014020462</v>
      </c>
      <c r="U58" s="54" t="s">
        <v>290</v>
      </c>
      <c r="V58" s="54" t="s">
        <v>291</v>
      </c>
      <c r="W58" s="54"/>
      <c r="X58" s="57" t="s">
        <v>726</v>
      </c>
      <c r="Y58" s="57"/>
      <c r="Z58" s="54" t="s">
        <v>726</v>
      </c>
      <c r="AA58" s="54"/>
      <c r="AB58" s="54" t="s">
        <v>726</v>
      </c>
      <c r="AC58" s="54"/>
      <c r="AD58" s="54" t="s">
        <v>726</v>
      </c>
      <c r="AE58" s="54"/>
      <c r="AF58" s="54" t="s">
        <v>726</v>
      </c>
      <c r="AG58" s="54"/>
      <c r="AH58" s="54" t="s">
        <v>726</v>
      </c>
      <c r="AI58" s="54"/>
      <c r="AJ58" s="54" t="s">
        <v>726</v>
      </c>
      <c r="AK58" s="54" t="s">
        <v>727</v>
      </c>
      <c r="AL58" s="54" t="s">
        <v>726</v>
      </c>
      <c r="AM58" s="54" t="s">
        <v>775</v>
      </c>
      <c r="AN58" s="54"/>
      <c r="AO58" s="54"/>
      <c r="AP58" s="54"/>
      <c r="AQ58" s="54"/>
      <c r="AR58" s="54"/>
      <c r="AS58" s="54"/>
      <c r="AT58" s="54"/>
      <c r="AU58" s="58">
        <f t="shared" si="1"/>
        <v>0</v>
      </c>
    </row>
    <row r="59" spans="1:47" s="60" customFormat="1" ht="75">
      <c r="A59" s="52" t="s">
        <v>654</v>
      </c>
      <c r="B59" s="53" t="s">
        <v>458</v>
      </c>
      <c r="C59" s="54" t="s">
        <v>381</v>
      </c>
      <c r="D59" s="54" t="s">
        <v>347</v>
      </c>
      <c r="E59" s="52" t="s">
        <v>13</v>
      </c>
      <c r="F59" s="54" t="s">
        <v>11</v>
      </c>
      <c r="G59" s="52"/>
      <c r="H59" s="52"/>
      <c r="I59" s="52"/>
      <c r="J59" s="52"/>
      <c r="K59" s="52">
        <v>80</v>
      </c>
      <c r="L59" s="52">
        <v>1</v>
      </c>
      <c r="M59" s="61">
        <v>22</v>
      </c>
      <c r="N59" s="54" t="s">
        <v>459</v>
      </c>
      <c r="O59" s="55">
        <v>79740</v>
      </c>
      <c r="P59" s="55">
        <v>56000</v>
      </c>
      <c r="Q59" s="55">
        <v>70000</v>
      </c>
      <c r="R59" s="56">
        <v>14000</v>
      </c>
      <c r="S59" s="55">
        <f t="shared" si="7"/>
        <v>7.954545454545455</v>
      </c>
      <c r="T59" s="56">
        <f t="shared" si="0"/>
        <v>20</v>
      </c>
      <c r="U59" s="54" t="s">
        <v>348</v>
      </c>
      <c r="V59" s="54" t="s">
        <v>349</v>
      </c>
      <c r="W59" s="54"/>
      <c r="X59" s="57" t="s">
        <v>726</v>
      </c>
      <c r="Y59" s="57"/>
      <c r="Z59" s="54" t="s">
        <v>726</v>
      </c>
      <c r="AA59" s="54"/>
      <c r="AB59" s="54" t="s">
        <v>726</v>
      </c>
      <c r="AC59" s="54"/>
      <c r="AD59" s="54" t="s">
        <v>726</v>
      </c>
      <c r="AE59" s="54"/>
      <c r="AF59" s="54" t="s">
        <v>726</v>
      </c>
      <c r="AG59" s="54"/>
      <c r="AH59" s="54" t="s">
        <v>726</v>
      </c>
      <c r="AI59" s="54"/>
      <c r="AJ59" s="54" t="s">
        <v>726</v>
      </c>
      <c r="AK59" s="54" t="s">
        <v>727</v>
      </c>
      <c r="AL59" s="54" t="s">
        <v>726</v>
      </c>
      <c r="AM59" s="54" t="s">
        <v>775</v>
      </c>
      <c r="AN59" s="54"/>
      <c r="AO59" s="54"/>
      <c r="AP59" s="54"/>
      <c r="AQ59" s="54"/>
      <c r="AR59" s="54"/>
      <c r="AS59" s="54"/>
      <c r="AT59" s="54"/>
      <c r="AU59" s="58">
        <f t="shared" si="1"/>
        <v>0</v>
      </c>
    </row>
    <row r="60" spans="1:47" s="60" customFormat="1" ht="75">
      <c r="A60" s="52" t="s">
        <v>655</v>
      </c>
      <c r="B60" s="53" t="s">
        <v>460</v>
      </c>
      <c r="C60" s="54" t="s">
        <v>377</v>
      </c>
      <c r="D60" s="54" t="s">
        <v>347</v>
      </c>
      <c r="E60" s="52" t="s">
        <v>13</v>
      </c>
      <c r="F60" s="54" t="s">
        <v>11</v>
      </c>
      <c r="G60" s="52"/>
      <c r="H60" s="52"/>
      <c r="I60" s="52"/>
      <c r="J60" s="52"/>
      <c r="K60" s="52">
        <v>53</v>
      </c>
      <c r="L60" s="52">
        <v>1</v>
      </c>
      <c r="M60" s="52">
        <v>25</v>
      </c>
      <c r="N60" s="54" t="s">
        <v>461</v>
      </c>
      <c r="O60" s="55">
        <v>61431.5</v>
      </c>
      <c r="P60" s="55">
        <v>22231.5</v>
      </c>
      <c r="Q60" s="55">
        <v>34231.5</v>
      </c>
      <c r="R60" s="56">
        <v>12000</v>
      </c>
      <c r="S60" s="55">
        <f t="shared" si="7"/>
        <v>9.0566037735849054</v>
      </c>
      <c r="T60" s="56">
        <f t="shared" si="0"/>
        <v>35.055431400902677</v>
      </c>
      <c r="U60" s="54" t="s">
        <v>348</v>
      </c>
      <c r="V60" s="54" t="s">
        <v>349</v>
      </c>
      <c r="W60" s="54"/>
      <c r="X60" s="57" t="s">
        <v>726</v>
      </c>
      <c r="Y60" s="57"/>
      <c r="Z60" s="54" t="s">
        <v>726</v>
      </c>
      <c r="AA60" s="54"/>
      <c r="AB60" s="54" t="s">
        <v>726</v>
      </c>
      <c r="AC60" s="54"/>
      <c r="AD60" s="54" t="s">
        <v>726</v>
      </c>
      <c r="AE60" s="54"/>
      <c r="AF60" s="54" t="s">
        <v>726</v>
      </c>
      <c r="AG60" s="54"/>
      <c r="AH60" s="54" t="s">
        <v>726</v>
      </c>
      <c r="AI60" s="54"/>
      <c r="AJ60" s="54" t="s">
        <v>726</v>
      </c>
      <c r="AK60" s="54" t="s">
        <v>727</v>
      </c>
      <c r="AL60" s="54" t="s">
        <v>726</v>
      </c>
      <c r="AM60" s="54" t="s">
        <v>775</v>
      </c>
      <c r="AN60" s="54"/>
      <c r="AO60" s="54"/>
      <c r="AP60" s="54"/>
      <c r="AQ60" s="54"/>
      <c r="AR60" s="54"/>
      <c r="AS60" s="54"/>
      <c r="AT60" s="54"/>
      <c r="AU60" s="58">
        <f t="shared" si="1"/>
        <v>0</v>
      </c>
    </row>
    <row r="61" spans="1:47" s="60" customFormat="1" ht="75">
      <c r="A61" s="52" t="s">
        <v>656</v>
      </c>
      <c r="B61" s="53" t="s">
        <v>462</v>
      </c>
      <c r="C61" s="54" t="s">
        <v>379</v>
      </c>
      <c r="D61" s="54" t="s">
        <v>347</v>
      </c>
      <c r="E61" s="52" t="s">
        <v>13</v>
      </c>
      <c r="F61" s="54" t="s">
        <v>11</v>
      </c>
      <c r="G61" s="52"/>
      <c r="H61" s="52"/>
      <c r="I61" s="52"/>
      <c r="J61" s="52"/>
      <c r="K61" s="52">
        <v>12</v>
      </c>
      <c r="L61" s="52">
        <v>1</v>
      </c>
      <c r="M61" s="61">
        <v>14</v>
      </c>
      <c r="N61" s="54" t="s">
        <v>463</v>
      </c>
      <c r="O61" s="55">
        <v>21300</v>
      </c>
      <c r="P61" s="55">
        <v>10800</v>
      </c>
      <c r="Q61" s="55">
        <v>15000</v>
      </c>
      <c r="R61" s="56">
        <v>4200</v>
      </c>
      <c r="S61" s="55">
        <f t="shared" si="7"/>
        <v>25</v>
      </c>
      <c r="T61" s="56">
        <f t="shared" si="0"/>
        <v>28</v>
      </c>
      <c r="U61" s="54" t="s">
        <v>348</v>
      </c>
      <c r="V61" s="54" t="s">
        <v>349</v>
      </c>
      <c r="W61" s="54"/>
      <c r="X61" s="57" t="s">
        <v>726</v>
      </c>
      <c r="Y61" s="57"/>
      <c r="Z61" s="54" t="s">
        <v>726</v>
      </c>
      <c r="AA61" s="54"/>
      <c r="AB61" s="54" t="s">
        <v>726</v>
      </c>
      <c r="AC61" s="54"/>
      <c r="AD61" s="54" t="s">
        <v>726</v>
      </c>
      <c r="AE61" s="54"/>
      <c r="AF61" s="54" t="s">
        <v>726</v>
      </c>
      <c r="AG61" s="54"/>
      <c r="AH61" s="54" t="s">
        <v>726</v>
      </c>
      <c r="AI61" s="54"/>
      <c r="AJ61" s="54" t="s">
        <v>726</v>
      </c>
      <c r="AK61" s="54" t="s">
        <v>727</v>
      </c>
      <c r="AL61" s="54" t="s">
        <v>726</v>
      </c>
      <c r="AM61" s="54" t="s">
        <v>775</v>
      </c>
      <c r="AN61" s="54"/>
      <c r="AO61" s="54"/>
      <c r="AP61" s="54"/>
      <c r="AQ61" s="54"/>
      <c r="AR61" s="54"/>
      <c r="AS61" s="54"/>
      <c r="AT61" s="54"/>
      <c r="AU61" s="58">
        <f t="shared" si="1"/>
        <v>0</v>
      </c>
    </row>
    <row r="62" spans="1:47" s="60" customFormat="1" ht="75">
      <c r="A62" s="52" t="s">
        <v>657</v>
      </c>
      <c r="B62" s="53" t="s">
        <v>464</v>
      </c>
      <c r="C62" s="54" t="s">
        <v>380</v>
      </c>
      <c r="D62" s="54" t="s">
        <v>347</v>
      </c>
      <c r="E62" s="52" t="s">
        <v>13</v>
      </c>
      <c r="F62" s="54" t="s">
        <v>11</v>
      </c>
      <c r="G62" s="52"/>
      <c r="H62" s="52"/>
      <c r="I62" s="52"/>
      <c r="J62" s="52"/>
      <c r="K62" s="52">
        <v>80</v>
      </c>
      <c r="L62" s="52">
        <v>1</v>
      </c>
      <c r="M62" s="52">
        <v>22</v>
      </c>
      <c r="N62" s="54" t="s">
        <v>459</v>
      </c>
      <c r="O62" s="55">
        <v>96769</v>
      </c>
      <c r="P62" s="55">
        <v>37049</v>
      </c>
      <c r="Q62" s="55">
        <v>47049</v>
      </c>
      <c r="R62" s="56">
        <v>10000</v>
      </c>
      <c r="S62" s="55">
        <f t="shared" si="7"/>
        <v>5.6818181818181817</v>
      </c>
      <c r="T62" s="56">
        <f t="shared" si="0"/>
        <v>21.254436863695297</v>
      </c>
      <c r="U62" s="54" t="s">
        <v>348</v>
      </c>
      <c r="V62" s="54" t="s">
        <v>349</v>
      </c>
      <c r="W62" s="54"/>
      <c r="X62" s="57" t="s">
        <v>726</v>
      </c>
      <c r="Y62" s="57"/>
      <c r="Z62" s="54" t="s">
        <v>726</v>
      </c>
      <c r="AA62" s="54"/>
      <c r="AB62" s="54" t="s">
        <v>726</v>
      </c>
      <c r="AC62" s="54"/>
      <c r="AD62" s="54" t="s">
        <v>726</v>
      </c>
      <c r="AE62" s="54"/>
      <c r="AF62" s="54" t="s">
        <v>726</v>
      </c>
      <c r="AG62" s="54"/>
      <c r="AH62" s="54" t="s">
        <v>726</v>
      </c>
      <c r="AI62" s="54"/>
      <c r="AJ62" s="54" t="s">
        <v>726</v>
      </c>
      <c r="AK62" s="54" t="s">
        <v>727</v>
      </c>
      <c r="AL62" s="54" t="s">
        <v>726</v>
      </c>
      <c r="AM62" s="54" t="s">
        <v>775</v>
      </c>
      <c r="AN62" s="54"/>
      <c r="AO62" s="54"/>
      <c r="AP62" s="54"/>
      <c r="AQ62" s="54"/>
      <c r="AR62" s="54"/>
      <c r="AS62" s="54"/>
      <c r="AT62" s="54"/>
      <c r="AU62" s="58">
        <f t="shared" si="1"/>
        <v>0</v>
      </c>
    </row>
    <row r="63" spans="1:47" s="60" customFormat="1" ht="75">
      <c r="A63" s="52" t="s">
        <v>658</v>
      </c>
      <c r="B63" s="53" t="s">
        <v>465</v>
      </c>
      <c r="C63" s="54" t="s">
        <v>292</v>
      </c>
      <c r="D63" s="54" t="s">
        <v>289</v>
      </c>
      <c r="E63" s="52" t="s">
        <v>13</v>
      </c>
      <c r="F63" s="54" t="s">
        <v>11</v>
      </c>
      <c r="G63" s="52"/>
      <c r="H63" s="52"/>
      <c r="I63" s="52"/>
      <c r="J63" s="52"/>
      <c r="K63" s="52">
        <v>10</v>
      </c>
      <c r="L63" s="52">
        <v>1</v>
      </c>
      <c r="M63" s="52">
        <v>11</v>
      </c>
      <c r="N63" s="54" t="s">
        <v>350</v>
      </c>
      <c r="O63" s="55">
        <v>5736</v>
      </c>
      <c r="P63" s="55"/>
      <c r="Q63" s="55"/>
      <c r="R63" s="56">
        <v>2530</v>
      </c>
      <c r="S63" s="55">
        <f t="shared" si="7"/>
        <v>23</v>
      </c>
      <c r="T63" s="56" t="e">
        <f t="shared" ref="T63:T95" si="8">(R63*100)/Q63</f>
        <v>#DIV/0!</v>
      </c>
      <c r="U63" s="54" t="s">
        <v>290</v>
      </c>
      <c r="V63" s="54" t="s">
        <v>291</v>
      </c>
      <c r="W63" s="54"/>
      <c r="X63" s="57" t="s">
        <v>726</v>
      </c>
      <c r="Y63" s="57"/>
      <c r="Z63" s="54" t="s">
        <v>726</v>
      </c>
      <c r="AA63" s="54"/>
      <c r="AB63" s="54" t="s">
        <v>726</v>
      </c>
      <c r="AC63" s="54"/>
      <c r="AD63" s="54" t="s">
        <v>726</v>
      </c>
      <c r="AE63" s="54"/>
      <c r="AF63" s="54" t="s">
        <v>726</v>
      </c>
      <c r="AG63" s="54"/>
      <c r="AH63" s="54" t="s">
        <v>726</v>
      </c>
      <c r="AI63" s="54"/>
      <c r="AJ63" s="54" t="s">
        <v>726</v>
      </c>
      <c r="AK63" s="54" t="s">
        <v>727</v>
      </c>
      <c r="AL63" s="54" t="s">
        <v>726</v>
      </c>
      <c r="AM63" s="54" t="s">
        <v>775</v>
      </c>
      <c r="AN63" s="54"/>
      <c r="AO63" s="54"/>
      <c r="AP63" s="54"/>
      <c r="AQ63" s="54"/>
      <c r="AR63" s="54"/>
      <c r="AS63" s="54"/>
      <c r="AT63" s="54"/>
      <c r="AU63" s="58">
        <f t="shared" si="1"/>
        <v>0</v>
      </c>
    </row>
    <row r="64" spans="1:47" s="60" customFormat="1" ht="75">
      <c r="A64" s="52" t="s">
        <v>659</v>
      </c>
      <c r="B64" s="53" t="s">
        <v>466</v>
      </c>
      <c r="C64" s="54" t="s">
        <v>378</v>
      </c>
      <c r="D64" s="54" t="s">
        <v>347</v>
      </c>
      <c r="E64" s="52" t="s">
        <v>13</v>
      </c>
      <c r="F64" s="54" t="s">
        <v>11</v>
      </c>
      <c r="G64" s="52"/>
      <c r="H64" s="52"/>
      <c r="I64" s="52"/>
      <c r="J64" s="52"/>
      <c r="K64" s="52">
        <v>46</v>
      </c>
      <c r="L64" s="52">
        <v>2</v>
      </c>
      <c r="M64" s="61">
        <v>11</v>
      </c>
      <c r="N64" s="54" t="s">
        <v>351</v>
      </c>
      <c r="O64" s="55">
        <v>66566</v>
      </c>
      <c r="P64" s="55">
        <v>19568</v>
      </c>
      <c r="Q64" s="55">
        <v>24568</v>
      </c>
      <c r="R64" s="56">
        <v>5000</v>
      </c>
      <c r="S64" s="55">
        <f t="shared" si="7"/>
        <v>9.8814229249011856</v>
      </c>
      <c r="T64" s="56">
        <f t="shared" si="8"/>
        <v>20.351676978183001</v>
      </c>
      <c r="U64" s="54" t="s">
        <v>348</v>
      </c>
      <c r="V64" s="54" t="s">
        <v>349</v>
      </c>
      <c r="W64" s="54"/>
      <c r="X64" s="57" t="s">
        <v>726</v>
      </c>
      <c r="Y64" s="57"/>
      <c r="Z64" s="54" t="s">
        <v>726</v>
      </c>
      <c r="AA64" s="54"/>
      <c r="AB64" s="54" t="s">
        <v>726</v>
      </c>
      <c r="AC64" s="54"/>
      <c r="AD64" s="54" t="s">
        <v>726</v>
      </c>
      <c r="AE64" s="54"/>
      <c r="AF64" s="54" t="s">
        <v>726</v>
      </c>
      <c r="AG64" s="54"/>
      <c r="AH64" s="54" t="s">
        <v>726</v>
      </c>
      <c r="AI64" s="54"/>
      <c r="AJ64" s="54" t="s">
        <v>726</v>
      </c>
      <c r="AK64" s="54" t="s">
        <v>727</v>
      </c>
      <c r="AL64" s="54" t="s">
        <v>726</v>
      </c>
      <c r="AM64" s="54" t="s">
        <v>775</v>
      </c>
      <c r="AN64" s="54"/>
      <c r="AO64" s="54"/>
      <c r="AP64" s="54"/>
      <c r="AQ64" s="54"/>
      <c r="AR64" s="54"/>
      <c r="AS64" s="54"/>
      <c r="AT64" s="54"/>
      <c r="AU64" s="58">
        <f t="shared" ref="AU64:AU95" si="9">SUM(AO64+AP64+AQ64+AR64+AS64+AT64)</f>
        <v>0</v>
      </c>
    </row>
    <row r="65" spans="1:47" s="2" customFormat="1" ht="45" hidden="1">
      <c r="A65" s="7" t="s">
        <v>660</v>
      </c>
      <c r="B65" s="12" t="s">
        <v>467</v>
      </c>
      <c r="C65" s="3" t="s">
        <v>370</v>
      </c>
      <c r="D65" s="3" t="s">
        <v>371</v>
      </c>
      <c r="E65" s="7" t="s">
        <v>138</v>
      </c>
      <c r="F65" s="3" t="s">
        <v>696</v>
      </c>
      <c r="G65" s="7"/>
      <c r="H65" s="7"/>
      <c r="I65" s="7"/>
      <c r="J65" s="7"/>
      <c r="K65" s="7">
        <v>240</v>
      </c>
      <c r="L65" s="7">
        <v>4</v>
      </c>
      <c r="M65" s="7">
        <v>9.5</v>
      </c>
      <c r="N65" s="3" t="s">
        <v>700</v>
      </c>
      <c r="O65" s="8">
        <v>147000</v>
      </c>
      <c r="P65" s="8">
        <v>112800</v>
      </c>
      <c r="Q65" s="8">
        <v>147000</v>
      </c>
      <c r="R65" s="14">
        <v>34200</v>
      </c>
      <c r="S65" s="8">
        <f t="shared" si="7"/>
        <v>15</v>
      </c>
      <c r="T65" s="14">
        <f t="shared" si="8"/>
        <v>23.26530612244898</v>
      </c>
      <c r="U65" s="3" t="s">
        <v>372</v>
      </c>
      <c r="V65" s="3"/>
      <c r="W65" s="3"/>
      <c r="X65" s="16" t="s">
        <v>726</v>
      </c>
      <c r="Y65" s="16"/>
      <c r="Z65" s="3" t="s">
        <v>726</v>
      </c>
      <c r="AA65" s="3"/>
      <c r="AB65" s="3" t="s">
        <v>726</v>
      </c>
      <c r="AC65" s="3"/>
      <c r="AD65" s="3" t="s">
        <v>726</v>
      </c>
      <c r="AE65" s="3"/>
      <c r="AF65" s="3" t="s">
        <v>726</v>
      </c>
      <c r="AG65" s="3"/>
      <c r="AH65" s="3" t="s">
        <v>726</v>
      </c>
      <c r="AI65" s="3"/>
      <c r="AJ65" s="3" t="s">
        <v>726</v>
      </c>
      <c r="AK65" s="3" t="s">
        <v>776</v>
      </c>
      <c r="AL65" s="3"/>
      <c r="AM65" s="3"/>
      <c r="AN65" s="3"/>
      <c r="AO65" s="3">
        <v>20</v>
      </c>
      <c r="AP65" s="3">
        <v>13</v>
      </c>
      <c r="AQ65" s="3">
        <v>20</v>
      </c>
      <c r="AR65" s="3">
        <v>25</v>
      </c>
      <c r="AS65" s="3">
        <v>10</v>
      </c>
      <c r="AT65" s="3">
        <v>8</v>
      </c>
      <c r="AU65" s="34">
        <f t="shared" si="9"/>
        <v>96</v>
      </c>
    </row>
    <row r="66" spans="1:47" s="60" customFormat="1" ht="60" hidden="1">
      <c r="A66" s="52" t="s">
        <v>661</v>
      </c>
      <c r="B66" s="53" t="s">
        <v>468</v>
      </c>
      <c r="C66" s="54" t="s">
        <v>233</v>
      </c>
      <c r="D66" s="54" t="s">
        <v>234</v>
      </c>
      <c r="E66" s="52" t="s">
        <v>235</v>
      </c>
      <c r="F66" s="54" t="s">
        <v>11</v>
      </c>
      <c r="G66" s="52"/>
      <c r="H66" s="52"/>
      <c r="I66" s="52"/>
      <c r="J66" s="52"/>
      <c r="K66" s="52">
        <v>25</v>
      </c>
      <c r="L66" s="52">
        <v>1</v>
      </c>
      <c r="M66" s="52">
        <v>8</v>
      </c>
      <c r="N66" s="54" t="s">
        <v>469</v>
      </c>
      <c r="O66" s="55">
        <v>19500</v>
      </c>
      <c r="P66" s="55">
        <v>13875</v>
      </c>
      <c r="Q66" s="55">
        <v>19500</v>
      </c>
      <c r="R66" s="56">
        <v>5625</v>
      </c>
      <c r="S66" s="55">
        <f t="shared" si="7"/>
        <v>28.125</v>
      </c>
      <c r="T66" s="56">
        <f t="shared" si="8"/>
        <v>28.846153846153847</v>
      </c>
      <c r="U66" s="54" t="s">
        <v>236</v>
      </c>
      <c r="V66" s="54" t="s">
        <v>237</v>
      </c>
      <c r="W66" s="54"/>
      <c r="X66" s="57" t="s">
        <v>726</v>
      </c>
      <c r="Y66" s="57"/>
      <c r="Z66" s="54" t="s">
        <v>726</v>
      </c>
      <c r="AA66" s="54"/>
      <c r="AB66" s="54" t="s">
        <v>9</v>
      </c>
      <c r="AC66" s="54" t="s">
        <v>725</v>
      </c>
      <c r="AD66" s="54" t="s">
        <v>726</v>
      </c>
      <c r="AE66" s="54"/>
      <c r="AF66" s="54" t="s">
        <v>726</v>
      </c>
      <c r="AG66" s="54"/>
      <c r="AH66" s="54" t="s">
        <v>726</v>
      </c>
      <c r="AI66" s="54"/>
      <c r="AJ66" s="54" t="s">
        <v>726</v>
      </c>
      <c r="AK66" s="54" t="s">
        <v>736</v>
      </c>
      <c r="AL66" s="54" t="s">
        <v>726</v>
      </c>
      <c r="AM66" s="54" t="s">
        <v>777</v>
      </c>
      <c r="AN66" s="54" t="s">
        <v>553</v>
      </c>
      <c r="AO66" s="54"/>
      <c r="AP66" s="54"/>
      <c r="AQ66" s="54"/>
      <c r="AR66" s="54"/>
      <c r="AS66" s="54"/>
      <c r="AT66" s="54"/>
      <c r="AU66" s="58">
        <f t="shared" si="9"/>
        <v>0</v>
      </c>
    </row>
    <row r="67" spans="1:47" s="60" customFormat="1" ht="75" hidden="1">
      <c r="A67" s="52" t="s">
        <v>662</v>
      </c>
      <c r="B67" s="53" t="s">
        <v>470</v>
      </c>
      <c r="C67" s="54" t="s">
        <v>132</v>
      </c>
      <c r="D67" s="54" t="s">
        <v>133</v>
      </c>
      <c r="E67" s="52" t="s">
        <v>134</v>
      </c>
      <c r="F67" s="54" t="s">
        <v>11</v>
      </c>
      <c r="G67" s="52"/>
      <c r="H67" s="52"/>
      <c r="I67" s="52"/>
      <c r="J67" s="52"/>
      <c r="K67" s="52">
        <v>180</v>
      </c>
      <c r="L67" s="52">
        <v>2</v>
      </c>
      <c r="M67" s="52">
        <v>15.5</v>
      </c>
      <c r="N67" s="54" t="s">
        <v>471</v>
      </c>
      <c r="O67" s="55">
        <v>167000</v>
      </c>
      <c r="P67" s="55">
        <v>102620</v>
      </c>
      <c r="Q67" s="55">
        <v>140100</v>
      </c>
      <c r="R67" s="56">
        <v>37480</v>
      </c>
      <c r="S67" s="55">
        <f t="shared" si="7"/>
        <v>13.433691756272401</v>
      </c>
      <c r="T67" s="56">
        <f t="shared" si="8"/>
        <v>26.752319771591718</v>
      </c>
      <c r="U67" s="54" t="s">
        <v>135</v>
      </c>
      <c r="V67" s="54"/>
      <c r="W67" s="54"/>
      <c r="X67" s="57" t="s">
        <v>726</v>
      </c>
      <c r="Y67" s="57"/>
      <c r="Z67" s="54" t="s">
        <v>726</v>
      </c>
      <c r="AA67" s="54"/>
      <c r="AB67" s="54" t="s">
        <v>9</v>
      </c>
      <c r="AC67" s="54" t="s">
        <v>725</v>
      </c>
      <c r="AD67" s="54" t="s">
        <v>726</v>
      </c>
      <c r="AE67" s="54" t="s">
        <v>753</v>
      </c>
      <c r="AF67" s="54" t="s">
        <v>726</v>
      </c>
      <c r="AG67" s="54"/>
      <c r="AH67" s="54" t="s">
        <v>726</v>
      </c>
      <c r="AI67" s="54"/>
      <c r="AJ67" s="54" t="s">
        <v>726</v>
      </c>
      <c r="AK67" s="54" t="s">
        <v>727</v>
      </c>
      <c r="AL67" s="54" t="s">
        <v>726</v>
      </c>
      <c r="AM67" s="54" t="s">
        <v>775</v>
      </c>
      <c r="AN67" s="54"/>
      <c r="AO67" s="54"/>
      <c r="AP67" s="54"/>
      <c r="AQ67" s="54"/>
      <c r="AR67" s="54"/>
      <c r="AS67" s="54"/>
      <c r="AT67" s="54"/>
      <c r="AU67" s="58">
        <f t="shared" si="9"/>
        <v>0</v>
      </c>
    </row>
    <row r="68" spans="1:47" s="59" customFormat="1" ht="90" hidden="1">
      <c r="A68" s="52" t="s">
        <v>663</v>
      </c>
      <c r="B68" s="53" t="s">
        <v>472</v>
      </c>
      <c r="C68" s="54" t="s">
        <v>28</v>
      </c>
      <c r="D68" s="54" t="s">
        <v>29</v>
      </c>
      <c r="E68" s="52" t="s">
        <v>30</v>
      </c>
      <c r="F68" s="54" t="s">
        <v>696</v>
      </c>
      <c r="G68" s="52"/>
      <c r="H68" s="52"/>
      <c r="I68" s="52"/>
      <c r="J68" s="52"/>
      <c r="K68" s="52">
        <v>60</v>
      </c>
      <c r="L68" s="52">
        <v>1</v>
      </c>
      <c r="M68" s="52">
        <v>12</v>
      </c>
      <c r="N68" s="54" t="s">
        <v>473</v>
      </c>
      <c r="O68" s="55">
        <v>50000</v>
      </c>
      <c r="P68" s="55">
        <v>42660</v>
      </c>
      <c r="Q68" s="55">
        <v>57660</v>
      </c>
      <c r="R68" s="56">
        <v>15000</v>
      </c>
      <c r="S68" s="55">
        <f t="shared" si="7"/>
        <v>20.833333333333332</v>
      </c>
      <c r="T68" s="56">
        <f t="shared" si="8"/>
        <v>26.014568158168576</v>
      </c>
      <c r="U68" s="54" t="s">
        <v>31</v>
      </c>
      <c r="V68" s="54"/>
      <c r="W68" s="54"/>
      <c r="X68" s="57" t="s">
        <v>726</v>
      </c>
      <c r="Y68" s="57"/>
      <c r="Z68" s="54" t="s">
        <v>726</v>
      </c>
      <c r="AA68" s="54"/>
      <c r="AB68" s="54" t="s">
        <v>726</v>
      </c>
      <c r="AC68" s="54"/>
      <c r="AD68" s="54" t="s">
        <v>726</v>
      </c>
      <c r="AE68" s="54" t="s">
        <v>753</v>
      </c>
      <c r="AF68" s="54" t="s">
        <v>726</v>
      </c>
      <c r="AG68" s="54"/>
      <c r="AH68" s="54" t="s">
        <v>726</v>
      </c>
      <c r="AI68" s="54"/>
      <c r="AJ68" s="54" t="s">
        <v>726</v>
      </c>
      <c r="AK68" s="54" t="s">
        <v>778</v>
      </c>
      <c r="AL68" s="54" t="s">
        <v>726</v>
      </c>
      <c r="AM68" s="54" t="s">
        <v>779</v>
      </c>
      <c r="AN68" s="54"/>
      <c r="AO68" s="52"/>
      <c r="AP68" s="52"/>
      <c r="AQ68" s="52"/>
      <c r="AR68" s="52"/>
      <c r="AS68" s="52"/>
      <c r="AT68" s="52"/>
      <c r="AU68" s="58">
        <f t="shared" si="9"/>
        <v>0</v>
      </c>
    </row>
    <row r="69" spans="1:47" ht="60">
      <c r="A69" s="7" t="s">
        <v>664</v>
      </c>
      <c r="B69" s="12" t="s">
        <v>429</v>
      </c>
      <c r="C69" s="3" t="s">
        <v>298</v>
      </c>
      <c r="D69" s="3" t="s">
        <v>294</v>
      </c>
      <c r="E69" s="7" t="s">
        <v>13</v>
      </c>
      <c r="F69" s="3" t="s">
        <v>11</v>
      </c>
      <c r="G69" s="7"/>
      <c r="H69" s="7"/>
      <c r="I69" s="7"/>
      <c r="J69" s="7"/>
      <c r="K69" s="7">
        <v>75</v>
      </c>
      <c r="L69" s="7">
        <v>1</v>
      </c>
      <c r="M69" s="7">
        <v>14</v>
      </c>
      <c r="N69" s="3" t="s">
        <v>430</v>
      </c>
      <c r="O69" s="8">
        <v>56700.800000000003</v>
      </c>
      <c r="P69" s="8">
        <v>23225.8</v>
      </c>
      <c r="Q69" s="8">
        <v>47600.800000000003</v>
      </c>
      <c r="R69" s="14">
        <v>24375</v>
      </c>
      <c r="S69" s="8">
        <f t="shared" si="7"/>
        <v>23.214285714285715</v>
      </c>
      <c r="T69" s="14">
        <f t="shared" si="8"/>
        <v>51.207122569368579</v>
      </c>
      <c r="U69" s="3" t="s">
        <v>295</v>
      </c>
      <c r="V69" s="3" t="s">
        <v>296</v>
      </c>
      <c r="W69" s="3"/>
      <c r="X69" s="16" t="s">
        <v>726</v>
      </c>
      <c r="Y69" s="16"/>
      <c r="Z69" s="3" t="s">
        <v>726</v>
      </c>
      <c r="AA69" s="3"/>
      <c r="AB69" s="3" t="s">
        <v>9</v>
      </c>
      <c r="AC69" s="3" t="s">
        <v>725</v>
      </c>
      <c r="AD69" s="3" t="s">
        <v>726</v>
      </c>
      <c r="AE69" s="3"/>
      <c r="AF69" s="3" t="s">
        <v>726</v>
      </c>
      <c r="AG69" s="3"/>
      <c r="AH69" s="3" t="s">
        <v>726</v>
      </c>
      <c r="AI69" s="3"/>
      <c r="AJ69" s="3" t="s">
        <v>726</v>
      </c>
      <c r="AK69" s="3" t="s">
        <v>727</v>
      </c>
      <c r="AL69" s="3" t="s">
        <v>726</v>
      </c>
      <c r="AM69" s="3" t="s">
        <v>733</v>
      </c>
      <c r="AN69" s="3"/>
      <c r="AO69" s="7">
        <v>8</v>
      </c>
      <c r="AP69" s="7">
        <v>18</v>
      </c>
      <c r="AQ69" s="7">
        <v>18</v>
      </c>
      <c r="AR69" s="7">
        <v>25</v>
      </c>
      <c r="AS69" s="7">
        <v>15</v>
      </c>
      <c r="AT69" s="7">
        <v>10</v>
      </c>
      <c r="AU69" s="34">
        <f t="shared" si="9"/>
        <v>94</v>
      </c>
    </row>
    <row r="70" spans="1:47" ht="60">
      <c r="A70" s="7" t="s">
        <v>665</v>
      </c>
      <c r="B70" s="12" t="s">
        <v>431</v>
      </c>
      <c r="C70" s="3" t="s">
        <v>297</v>
      </c>
      <c r="D70" s="3" t="s">
        <v>294</v>
      </c>
      <c r="E70" s="7" t="s">
        <v>13</v>
      </c>
      <c r="F70" s="3" t="s">
        <v>11</v>
      </c>
      <c r="G70" s="7"/>
      <c r="H70" s="7"/>
      <c r="I70" s="7"/>
      <c r="J70" s="7"/>
      <c r="K70" s="7">
        <v>70</v>
      </c>
      <c r="L70" s="7">
        <v>1</v>
      </c>
      <c r="M70" s="7">
        <v>15</v>
      </c>
      <c r="N70" s="3" t="s">
        <v>432</v>
      </c>
      <c r="O70" s="8">
        <v>75550</v>
      </c>
      <c r="P70" s="8">
        <v>24100</v>
      </c>
      <c r="Q70" s="8">
        <v>50350</v>
      </c>
      <c r="R70" s="14">
        <v>26250</v>
      </c>
      <c r="S70" s="8">
        <f t="shared" si="7"/>
        <v>25</v>
      </c>
      <c r="T70" s="14">
        <f t="shared" si="8"/>
        <v>52.135054617676268</v>
      </c>
      <c r="U70" s="3" t="s">
        <v>295</v>
      </c>
      <c r="V70" s="3" t="s">
        <v>296</v>
      </c>
      <c r="W70" s="3"/>
      <c r="X70" s="16" t="s">
        <v>726</v>
      </c>
      <c r="Y70" s="16"/>
      <c r="Z70" s="3" t="s">
        <v>726</v>
      </c>
      <c r="AA70" s="3"/>
      <c r="AB70" s="3" t="s">
        <v>9</v>
      </c>
      <c r="AC70" s="3" t="s">
        <v>725</v>
      </c>
      <c r="AD70" s="3" t="s">
        <v>726</v>
      </c>
      <c r="AE70" s="3"/>
      <c r="AF70" s="3" t="s">
        <v>726</v>
      </c>
      <c r="AG70" s="3"/>
      <c r="AH70" s="3" t="s">
        <v>726</v>
      </c>
      <c r="AI70" s="3"/>
      <c r="AJ70" s="3" t="s">
        <v>726</v>
      </c>
      <c r="AK70" s="3" t="s">
        <v>727</v>
      </c>
      <c r="AL70" s="3" t="s">
        <v>726</v>
      </c>
      <c r="AM70" s="3" t="s">
        <v>733</v>
      </c>
      <c r="AN70" s="3"/>
      <c r="AO70" s="7">
        <v>8</v>
      </c>
      <c r="AP70" s="7">
        <v>20</v>
      </c>
      <c r="AQ70" s="7">
        <v>18</v>
      </c>
      <c r="AR70" s="7">
        <v>25</v>
      </c>
      <c r="AS70" s="7">
        <v>10</v>
      </c>
      <c r="AT70" s="7">
        <v>10</v>
      </c>
      <c r="AU70" s="34">
        <f>SUBTOTAL(9,AO70:AT70)</f>
        <v>91</v>
      </c>
    </row>
    <row r="71" spans="1:47" ht="60">
      <c r="A71" s="7" t="s">
        <v>667</v>
      </c>
      <c r="B71" s="12" t="s">
        <v>433</v>
      </c>
      <c r="C71" s="3" t="s">
        <v>293</v>
      </c>
      <c r="D71" s="3" t="s">
        <v>294</v>
      </c>
      <c r="E71" s="7" t="s">
        <v>13</v>
      </c>
      <c r="F71" s="3" t="s">
        <v>11</v>
      </c>
      <c r="G71" s="7"/>
      <c r="H71" s="7"/>
      <c r="I71" s="7"/>
      <c r="J71" s="7"/>
      <c r="K71" s="7">
        <v>90</v>
      </c>
      <c r="L71" s="7">
        <v>1</v>
      </c>
      <c r="M71" s="7">
        <v>14</v>
      </c>
      <c r="N71" s="3" t="s">
        <v>430</v>
      </c>
      <c r="O71" s="8">
        <v>103680</v>
      </c>
      <c r="P71" s="8">
        <v>49500</v>
      </c>
      <c r="Q71" s="8">
        <v>81000</v>
      </c>
      <c r="R71" s="14">
        <v>31500</v>
      </c>
      <c r="S71" s="8">
        <f t="shared" si="7"/>
        <v>25</v>
      </c>
      <c r="T71" s="14">
        <f t="shared" si="8"/>
        <v>38.888888888888886</v>
      </c>
      <c r="U71" s="3" t="s">
        <v>295</v>
      </c>
      <c r="V71" s="3" t="s">
        <v>296</v>
      </c>
      <c r="W71" s="3"/>
      <c r="X71" s="16" t="s">
        <v>726</v>
      </c>
      <c r="Y71" s="16"/>
      <c r="Z71" s="3" t="s">
        <v>726</v>
      </c>
      <c r="AA71" s="3"/>
      <c r="AB71" s="3" t="s">
        <v>9</v>
      </c>
      <c r="AC71" s="3" t="s">
        <v>725</v>
      </c>
      <c r="AD71" s="3" t="s">
        <v>726</v>
      </c>
      <c r="AE71" s="3"/>
      <c r="AF71" s="3" t="s">
        <v>726</v>
      </c>
      <c r="AG71" s="3"/>
      <c r="AH71" s="3" t="s">
        <v>726</v>
      </c>
      <c r="AI71" s="3"/>
      <c r="AJ71" s="3" t="s">
        <v>726</v>
      </c>
      <c r="AK71" s="3" t="s">
        <v>727</v>
      </c>
      <c r="AL71" s="3" t="s">
        <v>726</v>
      </c>
      <c r="AM71" s="3" t="s">
        <v>733</v>
      </c>
      <c r="AN71" s="3"/>
      <c r="AO71" s="7">
        <v>18</v>
      </c>
      <c r="AP71" s="7">
        <v>20</v>
      </c>
      <c r="AQ71" s="7">
        <v>18</v>
      </c>
      <c r="AR71" s="7">
        <v>25</v>
      </c>
      <c r="AS71" s="7">
        <v>10</v>
      </c>
      <c r="AT71" s="7">
        <v>10</v>
      </c>
      <c r="AU71" s="34">
        <f t="shared" si="9"/>
        <v>101</v>
      </c>
    </row>
    <row r="72" spans="1:47" ht="60" hidden="1">
      <c r="A72" s="7" t="s">
        <v>666</v>
      </c>
      <c r="B72" s="12" t="s">
        <v>434</v>
      </c>
      <c r="C72" s="3" t="s">
        <v>315</v>
      </c>
      <c r="D72" s="3" t="s">
        <v>316</v>
      </c>
      <c r="E72" s="7" t="s">
        <v>317</v>
      </c>
      <c r="F72" s="3" t="s">
        <v>11</v>
      </c>
      <c r="G72" s="7"/>
      <c r="H72" s="7"/>
      <c r="I72" s="7"/>
      <c r="J72" s="7"/>
      <c r="K72" s="7">
        <v>35</v>
      </c>
      <c r="L72" s="7">
        <v>1</v>
      </c>
      <c r="M72" s="7">
        <v>10</v>
      </c>
      <c r="N72" s="3" t="s">
        <v>352</v>
      </c>
      <c r="O72" s="8">
        <v>20225</v>
      </c>
      <c r="P72" s="8">
        <v>11475</v>
      </c>
      <c r="Q72" s="8">
        <v>20225</v>
      </c>
      <c r="R72" s="14">
        <v>8750</v>
      </c>
      <c r="S72" s="8">
        <f t="shared" si="7"/>
        <v>25</v>
      </c>
      <c r="T72" s="14">
        <f t="shared" si="8"/>
        <v>43.263288009888754</v>
      </c>
      <c r="U72" s="3" t="s">
        <v>318</v>
      </c>
      <c r="V72" s="3" t="s">
        <v>319</v>
      </c>
      <c r="W72" s="3"/>
      <c r="X72" s="16" t="s">
        <v>726</v>
      </c>
      <c r="Y72" s="16"/>
      <c r="Z72" s="3" t="s">
        <v>726</v>
      </c>
      <c r="AA72" s="3"/>
      <c r="AB72" s="3" t="s">
        <v>726</v>
      </c>
      <c r="AC72" s="3"/>
      <c r="AD72" s="3" t="s">
        <v>726</v>
      </c>
      <c r="AE72" s="3"/>
      <c r="AF72" s="3" t="s">
        <v>726</v>
      </c>
      <c r="AG72" s="3"/>
      <c r="AH72" s="3" t="s">
        <v>726</v>
      </c>
      <c r="AI72" s="3"/>
      <c r="AJ72" s="3" t="s">
        <v>726</v>
      </c>
      <c r="AK72" s="3" t="s">
        <v>736</v>
      </c>
      <c r="AL72" s="3" t="s">
        <v>726</v>
      </c>
      <c r="AM72" s="3" t="s">
        <v>781</v>
      </c>
      <c r="AN72" s="3"/>
      <c r="AO72" s="7">
        <v>16</v>
      </c>
      <c r="AP72" s="7">
        <v>20</v>
      </c>
      <c r="AQ72" s="7">
        <v>20</v>
      </c>
      <c r="AR72" s="7">
        <v>25</v>
      </c>
      <c r="AS72" s="7">
        <v>3</v>
      </c>
      <c r="AT72" s="7">
        <v>10</v>
      </c>
      <c r="AU72" s="34">
        <f t="shared" si="9"/>
        <v>94</v>
      </c>
    </row>
    <row r="73" spans="1:47" ht="60" hidden="1">
      <c r="A73" s="7" t="s">
        <v>668</v>
      </c>
      <c r="B73" s="12" t="s">
        <v>435</v>
      </c>
      <c r="C73" s="3" t="s">
        <v>305</v>
      </c>
      <c r="D73" s="3" t="s">
        <v>306</v>
      </c>
      <c r="E73" s="7" t="s">
        <v>307</v>
      </c>
      <c r="F73" s="3" t="s">
        <v>11</v>
      </c>
      <c r="G73" s="7"/>
      <c r="H73" s="7"/>
      <c r="I73" s="7"/>
      <c r="J73" s="7"/>
      <c r="K73" s="7">
        <v>60</v>
      </c>
      <c r="L73" s="7">
        <v>1</v>
      </c>
      <c r="M73" s="7">
        <v>11</v>
      </c>
      <c r="N73" s="3" t="s">
        <v>436</v>
      </c>
      <c r="O73" s="8">
        <v>78900</v>
      </c>
      <c r="P73" s="8">
        <v>28200</v>
      </c>
      <c r="Q73" s="8">
        <v>43200</v>
      </c>
      <c r="R73" s="14">
        <v>15000</v>
      </c>
      <c r="S73" s="8">
        <f t="shared" si="7"/>
        <v>22.72727272727273</v>
      </c>
      <c r="T73" s="14">
        <f t="shared" si="8"/>
        <v>34.722222222222221</v>
      </c>
      <c r="U73" s="3" t="s">
        <v>308</v>
      </c>
      <c r="V73" s="3" t="s">
        <v>309</v>
      </c>
      <c r="W73" s="3"/>
      <c r="X73" s="16" t="s">
        <v>726</v>
      </c>
      <c r="Y73" s="16"/>
      <c r="Z73" s="3" t="s">
        <v>726</v>
      </c>
      <c r="AA73" s="3"/>
      <c r="AB73" s="3" t="s">
        <v>9</v>
      </c>
      <c r="AC73" s="3" t="s">
        <v>725</v>
      </c>
      <c r="AD73" s="3" t="s">
        <v>726</v>
      </c>
      <c r="AE73" s="3" t="s">
        <v>753</v>
      </c>
      <c r="AF73" s="3" t="s">
        <v>726</v>
      </c>
      <c r="AG73" s="3"/>
      <c r="AH73" s="3" t="s">
        <v>726</v>
      </c>
      <c r="AI73" s="3"/>
      <c r="AJ73" s="3" t="s">
        <v>726</v>
      </c>
      <c r="AK73" s="3" t="s">
        <v>727</v>
      </c>
      <c r="AL73" s="3" t="s">
        <v>726</v>
      </c>
      <c r="AM73" s="3" t="s">
        <v>733</v>
      </c>
      <c r="AN73" s="3"/>
      <c r="AO73" s="7">
        <v>18</v>
      </c>
      <c r="AP73" s="7">
        <v>20</v>
      </c>
      <c r="AQ73" s="7">
        <v>20</v>
      </c>
      <c r="AR73" s="7">
        <v>25</v>
      </c>
      <c r="AS73" s="7">
        <v>10</v>
      </c>
      <c r="AT73" s="7">
        <v>5</v>
      </c>
      <c r="AU73" s="34">
        <f t="shared" si="9"/>
        <v>98</v>
      </c>
    </row>
    <row r="74" spans="1:47" ht="75">
      <c r="A74" s="7" t="s">
        <v>669</v>
      </c>
      <c r="B74" s="12" t="s">
        <v>437</v>
      </c>
      <c r="C74" s="3" t="s">
        <v>373</v>
      </c>
      <c r="D74" s="3" t="s">
        <v>374</v>
      </c>
      <c r="E74" s="7" t="s">
        <v>13</v>
      </c>
      <c r="F74" s="3" t="s">
        <v>11</v>
      </c>
      <c r="G74" s="7"/>
      <c r="H74" s="7"/>
      <c r="I74" s="7"/>
      <c r="J74" s="7"/>
      <c r="K74" s="7">
        <v>310</v>
      </c>
      <c r="L74" s="7">
        <v>2</v>
      </c>
      <c r="M74" s="10">
        <v>14</v>
      </c>
      <c r="N74" s="3" t="s">
        <v>702</v>
      </c>
      <c r="O74" s="8">
        <v>358240</v>
      </c>
      <c r="P74" s="8">
        <v>220000</v>
      </c>
      <c r="Q74" s="8">
        <v>262000</v>
      </c>
      <c r="R74" s="14">
        <v>42000</v>
      </c>
      <c r="S74" s="8">
        <f t="shared" si="7"/>
        <v>9.67741935483871</v>
      </c>
      <c r="T74" s="14">
        <f t="shared" si="8"/>
        <v>16.03053435114504</v>
      </c>
      <c r="U74" s="3" t="s">
        <v>375</v>
      </c>
      <c r="V74" s="3" t="s">
        <v>376</v>
      </c>
      <c r="W74" s="3"/>
      <c r="X74" s="16" t="s">
        <v>726</v>
      </c>
      <c r="Y74" s="16"/>
      <c r="Z74" s="3" t="s">
        <v>726</v>
      </c>
      <c r="AA74" s="3"/>
      <c r="AB74" s="3" t="s">
        <v>9</v>
      </c>
      <c r="AC74" s="3" t="s">
        <v>725</v>
      </c>
      <c r="AD74" s="3" t="s">
        <v>726</v>
      </c>
      <c r="AE74" s="3" t="s">
        <v>753</v>
      </c>
      <c r="AF74" s="3" t="s">
        <v>726</v>
      </c>
      <c r="AG74" s="3"/>
      <c r="AH74" s="3" t="s">
        <v>726</v>
      </c>
      <c r="AI74" s="3"/>
      <c r="AJ74" s="3" t="s">
        <v>726</v>
      </c>
      <c r="AK74" s="3" t="s">
        <v>727</v>
      </c>
      <c r="AL74" s="3" t="s">
        <v>726</v>
      </c>
      <c r="AM74" s="3" t="s">
        <v>733</v>
      </c>
      <c r="AN74" s="3"/>
      <c r="AO74" s="7">
        <v>20</v>
      </c>
      <c r="AP74" s="7">
        <v>20</v>
      </c>
      <c r="AQ74" s="7">
        <v>16</v>
      </c>
      <c r="AR74" s="7">
        <v>25</v>
      </c>
      <c r="AS74" s="7">
        <v>15</v>
      </c>
      <c r="AT74" s="7">
        <v>8</v>
      </c>
      <c r="AU74" s="34">
        <f t="shared" si="9"/>
        <v>104</v>
      </c>
    </row>
    <row r="75" spans="1:47" ht="60" hidden="1">
      <c r="A75" s="7" t="s">
        <v>671</v>
      </c>
      <c r="B75" s="12" t="s">
        <v>440</v>
      </c>
      <c r="C75" s="3" t="s">
        <v>337</v>
      </c>
      <c r="D75" s="3" t="s">
        <v>339</v>
      </c>
      <c r="E75" s="7" t="s">
        <v>66</v>
      </c>
      <c r="F75" s="3" t="s">
        <v>11</v>
      </c>
      <c r="G75" s="7"/>
      <c r="H75" s="7"/>
      <c r="I75" s="7"/>
      <c r="J75" s="7"/>
      <c r="K75" s="7">
        <v>90</v>
      </c>
      <c r="L75" s="7">
        <v>2</v>
      </c>
      <c r="M75" s="7">
        <v>7</v>
      </c>
      <c r="N75" s="3" t="s">
        <v>338</v>
      </c>
      <c r="O75" s="8">
        <v>60820</v>
      </c>
      <c r="P75" s="8">
        <v>40070</v>
      </c>
      <c r="Q75" s="8">
        <v>55820</v>
      </c>
      <c r="R75" s="14">
        <v>15750</v>
      </c>
      <c r="S75" s="8">
        <f t="shared" si="7"/>
        <v>25</v>
      </c>
      <c r="T75" s="14">
        <f t="shared" si="8"/>
        <v>28.215693299892511</v>
      </c>
      <c r="U75" s="3" t="s">
        <v>340</v>
      </c>
      <c r="V75" s="3" t="s">
        <v>341</v>
      </c>
      <c r="W75" s="3"/>
      <c r="X75" s="16" t="s">
        <v>726</v>
      </c>
      <c r="Y75" s="16"/>
      <c r="Z75" s="3" t="s">
        <v>726</v>
      </c>
      <c r="AA75" s="3"/>
      <c r="AB75" s="3" t="s">
        <v>726</v>
      </c>
      <c r="AC75" s="3"/>
      <c r="AD75" s="3" t="s">
        <v>726</v>
      </c>
      <c r="AE75" s="3"/>
      <c r="AF75" s="3" t="s">
        <v>726</v>
      </c>
      <c r="AG75" s="3"/>
      <c r="AH75" s="3" t="s">
        <v>726</v>
      </c>
      <c r="AI75" s="3"/>
      <c r="AJ75" s="3" t="s">
        <v>726</v>
      </c>
      <c r="AK75" s="3" t="s">
        <v>727</v>
      </c>
      <c r="AL75" s="3" t="s">
        <v>726</v>
      </c>
      <c r="AM75" s="3" t="s">
        <v>799</v>
      </c>
      <c r="AN75" s="3"/>
      <c r="AO75" s="7">
        <v>20</v>
      </c>
      <c r="AP75" s="7">
        <v>20</v>
      </c>
      <c r="AQ75" s="7">
        <v>8</v>
      </c>
      <c r="AR75" s="7">
        <v>25</v>
      </c>
      <c r="AS75" s="7">
        <v>7</v>
      </c>
      <c r="AT75" s="7">
        <v>10</v>
      </c>
      <c r="AU75" s="34">
        <f t="shared" si="9"/>
        <v>90</v>
      </c>
    </row>
    <row r="76" spans="1:47" ht="60" hidden="1">
      <c r="A76" s="7" t="s">
        <v>672</v>
      </c>
      <c r="B76" s="12" t="s">
        <v>441</v>
      </c>
      <c r="C76" s="3" t="s">
        <v>64</v>
      </c>
      <c r="D76" s="3" t="s">
        <v>65</v>
      </c>
      <c r="E76" s="7" t="s">
        <v>66</v>
      </c>
      <c r="F76" s="3" t="s">
        <v>696</v>
      </c>
      <c r="G76" s="7"/>
      <c r="H76" s="7"/>
      <c r="I76" s="7"/>
      <c r="J76" s="7"/>
      <c r="K76" s="7">
        <v>49</v>
      </c>
      <c r="L76" s="7">
        <v>1</v>
      </c>
      <c r="M76" s="7">
        <v>11</v>
      </c>
      <c r="N76" s="3" t="s">
        <v>442</v>
      </c>
      <c r="O76" s="8">
        <v>42832</v>
      </c>
      <c r="P76" s="8">
        <v>31612</v>
      </c>
      <c r="Q76" s="8">
        <v>39112</v>
      </c>
      <c r="R76" s="14">
        <v>7500</v>
      </c>
      <c r="S76" s="8">
        <f t="shared" si="7"/>
        <v>13.914656771799629</v>
      </c>
      <c r="T76" s="14">
        <f t="shared" si="8"/>
        <v>19.175700552260174</v>
      </c>
      <c r="U76" s="3" t="s">
        <v>67</v>
      </c>
      <c r="V76" s="3"/>
      <c r="W76" s="3"/>
      <c r="X76" s="16" t="s">
        <v>726</v>
      </c>
      <c r="Y76" s="16"/>
      <c r="Z76" s="3" t="s">
        <v>726</v>
      </c>
      <c r="AA76" s="3"/>
      <c r="AB76" s="3" t="s">
        <v>726</v>
      </c>
      <c r="AC76" s="3"/>
      <c r="AD76" s="3" t="s">
        <v>726</v>
      </c>
      <c r="AE76" s="3"/>
      <c r="AF76" s="3" t="s">
        <v>726</v>
      </c>
      <c r="AG76" s="3"/>
      <c r="AH76" s="3" t="s">
        <v>726</v>
      </c>
      <c r="AI76" s="3"/>
      <c r="AJ76" s="3" t="s">
        <v>726</v>
      </c>
      <c r="AK76" s="3" t="s">
        <v>800</v>
      </c>
      <c r="AL76" s="3"/>
      <c r="AM76" s="3"/>
      <c r="AN76" s="3"/>
      <c r="AO76" s="7">
        <v>20</v>
      </c>
      <c r="AP76" s="7">
        <v>20</v>
      </c>
      <c r="AQ76" s="7">
        <v>13</v>
      </c>
      <c r="AR76" s="7">
        <v>23</v>
      </c>
      <c r="AS76" s="7">
        <v>9</v>
      </c>
      <c r="AT76" s="7">
        <v>8</v>
      </c>
      <c r="AU76" s="34">
        <f t="shared" si="9"/>
        <v>93</v>
      </c>
    </row>
    <row r="77" spans="1:47" s="2" customFormat="1" ht="60" hidden="1">
      <c r="A77" s="7" t="s">
        <v>673</v>
      </c>
      <c r="B77" s="12" t="s">
        <v>443</v>
      </c>
      <c r="C77" s="3" t="s">
        <v>268</v>
      </c>
      <c r="D77" s="3" t="s">
        <v>269</v>
      </c>
      <c r="E77" s="7" t="s">
        <v>270</v>
      </c>
      <c r="F77" s="3" t="s">
        <v>11</v>
      </c>
      <c r="G77" s="7"/>
      <c r="H77" s="7"/>
      <c r="I77" s="7"/>
      <c r="J77" s="7"/>
      <c r="K77" s="7">
        <v>100</v>
      </c>
      <c r="L77" s="7">
        <v>3</v>
      </c>
      <c r="M77" s="7">
        <v>10</v>
      </c>
      <c r="N77" s="3" t="s">
        <v>444</v>
      </c>
      <c r="O77" s="8">
        <v>126300</v>
      </c>
      <c r="P77" s="8">
        <v>74900</v>
      </c>
      <c r="Q77" s="8">
        <v>101150</v>
      </c>
      <c r="R77" s="14">
        <v>26250</v>
      </c>
      <c r="S77" s="8">
        <f t="shared" si="7"/>
        <v>26.25</v>
      </c>
      <c r="T77" s="14">
        <f t="shared" si="8"/>
        <v>25.951557093425606</v>
      </c>
      <c r="U77" s="3" t="s">
        <v>271</v>
      </c>
      <c r="V77" s="3" t="s">
        <v>272</v>
      </c>
      <c r="W77" s="3"/>
      <c r="X77" s="16" t="s">
        <v>726</v>
      </c>
      <c r="Y77" s="16"/>
      <c r="Z77" s="3" t="s">
        <v>726</v>
      </c>
      <c r="AA77" s="3"/>
      <c r="AB77" s="3" t="s">
        <v>9</v>
      </c>
      <c r="AC77" s="3" t="s">
        <v>725</v>
      </c>
      <c r="AD77" s="3" t="s">
        <v>726</v>
      </c>
      <c r="AE77" s="3"/>
      <c r="AF77" s="3" t="s">
        <v>726</v>
      </c>
      <c r="AG77" s="3"/>
      <c r="AH77" s="3" t="s">
        <v>726</v>
      </c>
      <c r="AI77" s="3"/>
      <c r="AJ77" s="3" t="s">
        <v>726</v>
      </c>
      <c r="AK77" s="3" t="s">
        <v>727</v>
      </c>
      <c r="AL77" s="3" t="s">
        <v>726</v>
      </c>
      <c r="AM77" s="3" t="s">
        <v>801</v>
      </c>
      <c r="AN77" s="3" t="s">
        <v>553</v>
      </c>
      <c r="AO77" s="3">
        <v>20</v>
      </c>
      <c r="AP77" s="3">
        <v>17</v>
      </c>
      <c r="AQ77" s="3">
        <v>13</v>
      </c>
      <c r="AR77" s="3">
        <v>25</v>
      </c>
      <c r="AS77" s="3">
        <v>10</v>
      </c>
      <c r="AT77" s="3">
        <v>10</v>
      </c>
      <c r="AU77" s="34">
        <f t="shared" si="9"/>
        <v>95</v>
      </c>
    </row>
    <row r="78" spans="1:47" s="2" customFormat="1" ht="60" hidden="1">
      <c r="A78" s="7" t="s">
        <v>674</v>
      </c>
      <c r="B78" s="12" t="s">
        <v>445</v>
      </c>
      <c r="C78" s="3" t="s">
        <v>223</v>
      </c>
      <c r="D78" s="3" t="s">
        <v>224</v>
      </c>
      <c r="E78" s="7" t="s">
        <v>225</v>
      </c>
      <c r="F78" s="3" t="s">
        <v>11</v>
      </c>
      <c r="G78" s="7"/>
      <c r="H78" s="7"/>
      <c r="I78" s="7"/>
      <c r="J78" s="7"/>
      <c r="K78" s="7">
        <v>90</v>
      </c>
      <c r="L78" s="7">
        <v>1</v>
      </c>
      <c r="M78" s="7">
        <v>10</v>
      </c>
      <c r="N78" s="3" t="s">
        <v>703</v>
      </c>
      <c r="O78" s="8">
        <v>73450</v>
      </c>
      <c r="P78" s="8">
        <v>35590</v>
      </c>
      <c r="Q78" s="8">
        <v>59090</v>
      </c>
      <c r="R78" s="14">
        <v>22500</v>
      </c>
      <c r="S78" s="8">
        <f t="shared" si="7"/>
        <v>25</v>
      </c>
      <c r="T78" s="14">
        <f t="shared" si="8"/>
        <v>38.077508884752071</v>
      </c>
      <c r="U78" s="3" t="s">
        <v>226</v>
      </c>
      <c r="V78" s="3" t="s">
        <v>227</v>
      </c>
      <c r="W78" s="3" t="s">
        <v>19</v>
      </c>
      <c r="X78" s="16" t="s">
        <v>726</v>
      </c>
      <c r="Y78" s="16"/>
      <c r="Z78" s="3" t="s">
        <v>726</v>
      </c>
      <c r="AA78" s="3"/>
      <c r="AB78" s="3" t="s">
        <v>726</v>
      </c>
      <c r="AC78" s="3"/>
      <c r="AD78" s="3" t="s">
        <v>726</v>
      </c>
      <c r="AE78" s="3" t="s">
        <v>753</v>
      </c>
      <c r="AF78" s="3" t="s">
        <v>726</v>
      </c>
      <c r="AG78" s="3"/>
      <c r="AH78" s="3" t="s">
        <v>726</v>
      </c>
      <c r="AI78" s="3"/>
      <c r="AJ78" s="3" t="s">
        <v>726</v>
      </c>
      <c r="AK78" s="3" t="s">
        <v>727</v>
      </c>
      <c r="AL78" s="3" t="s">
        <v>726</v>
      </c>
      <c r="AM78" s="3" t="s">
        <v>733</v>
      </c>
      <c r="AN78" s="3"/>
      <c r="AO78" s="3">
        <v>18</v>
      </c>
      <c r="AP78" s="3">
        <v>20</v>
      </c>
      <c r="AQ78" s="3">
        <v>16</v>
      </c>
      <c r="AR78" s="3">
        <v>25</v>
      </c>
      <c r="AS78" s="3">
        <v>10</v>
      </c>
      <c r="AT78" s="3">
        <v>8</v>
      </c>
      <c r="AU78" s="34">
        <f t="shared" si="9"/>
        <v>97</v>
      </c>
    </row>
    <row r="79" spans="1:47" s="2" customFormat="1" ht="60">
      <c r="A79" s="7" t="s">
        <v>675</v>
      </c>
      <c r="B79" s="12" t="s">
        <v>446</v>
      </c>
      <c r="C79" s="3" t="s">
        <v>447</v>
      </c>
      <c r="D79" s="3" t="s">
        <v>367</v>
      </c>
      <c r="E79" s="7" t="s">
        <v>13</v>
      </c>
      <c r="F79" s="3" t="s">
        <v>11</v>
      </c>
      <c r="G79" s="7"/>
      <c r="H79" s="7"/>
      <c r="I79" s="7"/>
      <c r="J79" s="7"/>
      <c r="K79" s="7">
        <v>50</v>
      </c>
      <c r="L79" s="7">
        <v>1</v>
      </c>
      <c r="M79" s="7">
        <v>8</v>
      </c>
      <c r="N79" s="3" t="s">
        <v>448</v>
      </c>
      <c r="O79" s="8">
        <v>36221</v>
      </c>
      <c r="P79" s="8">
        <v>7841</v>
      </c>
      <c r="Q79" s="8">
        <v>17841</v>
      </c>
      <c r="R79" s="14">
        <v>10000</v>
      </c>
      <c r="S79" s="8">
        <f t="shared" si="7"/>
        <v>25</v>
      </c>
      <c r="T79" s="14">
        <f t="shared" si="8"/>
        <v>56.050669805504178</v>
      </c>
      <c r="U79" s="3" t="s">
        <v>368</v>
      </c>
      <c r="V79" s="3" t="s">
        <v>369</v>
      </c>
      <c r="W79" s="3"/>
      <c r="X79" s="16" t="s">
        <v>726</v>
      </c>
      <c r="Y79" s="16"/>
      <c r="Z79" s="3" t="s">
        <v>726</v>
      </c>
      <c r="AA79" s="3"/>
      <c r="AB79" s="3" t="s">
        <v>726</v>
      </c>
      <c r="AC79" s="3"/>
      <c r="AD79" s="3" t="s">
        <v>726</v>
      </c>
      <c r="AE79" s="3" t="s">
        <v>753</v>
      </c>
      <c r="AF79" s="3" t="s">
        <v>726</v>
      </c>
      <c r="AG79" s="3"/>
      <c r="AH79" s="3" t="s">
        <v>726</v>
      </c>
      <c r="AI79" s="3"/>
      <c r="AJ79" s="3" t="s">
        <v>726</v>
      </c>
      <c r="AK79" s="3" t="s">
        <v>727</v>
      </c>
      <c r="AL79" s="3" t="s">
        <v>726</v>
      </c>
      <c r="AM79" s="3" t="s">
        <v>733</v>
      </c>
      <c r="AN79" s="3"/>
      <c r="AO79" s="3">
        <v>8</v>
      </c>
      <c r="AP79" s="3">
        <v>20</v>
      </c>
      <c r="AQ79" s="3">
        <v>20</v>
      </c>
      <c r="AR79" s="3">
        <v>25</v>
      </c>
      <c r="AS79" s="3">
        <v>15</v>
      </c>
      <c r="AT79" s="3">
        <v>9</v>
      </c>
      <c r="AU79" s="34">
        <f t="shared" si="9"/>
        <v>97</v>
      </c>
    </row>
    <row r="80" spans="1:47" s="2" customFormat="1" ht="60">
      <c r="A80" s="7" t="s">
        <v>676</v>
      </c>
      <c r="B80" s="12" t="s">
        <v>449</v>
      </c>
      <c r="C80" s="3" t="s">
        <v>208</v>
      </c>
      <c r="D80" s="3" t="s">
        <v>209</v>
      </c>
      <c r="E80" s="7" t="s">
        <v>13</v>
      </c>
      <c r="F80" s="3" t="s">
        <v>11</v>
      </c>
      <c r="G80" s="7"/>
      <c r="H80" s="7"/>
      <c r="I80" s="7"/>
      <c r="J80" s="7"/>
      <c r="K80" s="7">
        <v>30</v>
      </c>
      <c r="L80" s="7">
        <v>1</v>
      </c>
      <c r="M80" s="7">
        <v>14</v>
      </c>
      <c r="N80" s="3" t="s">
        <v>430</v>
      </c>
      <c r="O80" s="8">
        <v>30364</v>
      </c>
      <c r="P80" s="8">
        <v>20000</v>
      </c>
      <c r="Q80" s="8">
        <v>25060</v>
      </c>
      <c r="R80" s="14">
        <v>5060</v>
      </c>
      <c r="S80" s="8">
        <f t="shared" si="7"/>
        <v>12.047619047619047</v>
      </c>
      <c r="T80" s="14">
        <f t="shared" si="8"/>
        <v>20.191540303272149</v>
      </c>
      <c r="U80" s="3" t="s">
        <v>210</v>
      </c>
      <c r="V80" s="3" t="s">
        <v>211</v>
      </c>
      <c r="W80" s="3"/>
      <c r="X80" s="16" t="s">
        <v>726</v>
      </c>
      <c r="Y80" s="16"/>
      <c r="Z80" s="3" t="s">
        <v>726</v>
      </c>
      <c r="AA80" s="3"/>
      <c r="AB80" s="3" t="s">
        <v>9</v>
      </c>
      <c r="AC80" s="3" t="s">
        <v>725</v>
      </c>
      <c r="AD80" s="3" t="s">
        <v>726</v>
      </c>
      <c r="AE80" s="3" t="s">
        <v>753</v>
      </c>
      <c r="AF80" s="3" t="s">
        <v>726</v>
      </c>
      <c r="AG80" s="3"/>
      <c r="AH80" s="3" t="s">
        <v>726</v>
      </c>
      <c r="AI80" s="3"/>
      <c r="AJ80" s="3" t="s">
        <v>726</v>
      </c>
      <c r="AK80" s="3" t="s">
        <v>727</v>
      </c>
      <c r="AL80" s="3" t="s">
        <v>726</v>
      </c>
      <c r="AM80" s="3" t="s">
        <v>733</v>
      </c>
      <c r="AN80" s="3"/>
      <c r="AO80" s="3">
        <v>18</v>
      </c>
      <c r="AP80" s="3">
        <v>20</v>
      </c>
      <c r="AQ80" s="3">
        <v>20</v>
      </c>
      <c r="AR80" s="3">
        <v>25</v>
      </c>
      <c r="AS80" s="3">
        <v>8</v>
      </c>
      <c r="AT80" s="3">
        <v>6</v>
      </c>
      <c r="AU80" s="34">
        <f t="shared" si="9"/>
        <v>97</v>
      </c>
    </row>
    <row r="81" spans="1:47" s="2" customFormat="1" ht="60" hidden="1">
      <c r="A81" s="7" t="s">
        <v>677</v>
      </c>
      <c r="B81" s="12" t="s">
        <v>450</v>
      </c>
      <c r="C81" s="3" t="s">
        <v>283</v>
      </c>
      <c r="D81" s="3" t="s">
        <v>284</v>
      </c>
      <c r="E81" s="7" t="s">
        <v>285</v>
      </c>
      <c r="F81" s="3" t="s">
        <v>11</v>
      </c>
      <c r="G81" s="7"/>
      <c r="H81" s="7"/>
      <c r="I81" s="7"/>
      <c r="J81" s="7"/>
      <c r="K81" s="7">
        <v>10</v>
      </c>
      <c r="L81" s="7">
        <v>1</v>
      </c>
      <c r="M81" s="7">
        <v>15</v>
      </c>
      <c r="N81" s="3" t="s">
        <v>704</v>
      </c>
      <c r="O81" s="8">
        <v>12730.23</v>
      </c>
      <c r="P81" s="8">
        <v>5960</v>
      </c>
      <c r="Q81" s="8">
        <v>9660</v>
      </c>
      <c r="R81" s="14">
        <v>3700</v>
      </c>
      <c r="S81" s="8">
        <f t="shared" si="7"/>
        <v>24.666666666666664</v>
      </c>
      <c r="T81" s="14">
        <f t="shared" si="8"/>
        <v>38.302277432712216</v>
      </c>
      <c r="U81" s="3" t="s">
        <v>286</v>
      </c>
      <c r="V81" s="3" t="s">
        <v>287</v>
      </c>
      <c r="W81" s="3"/>
      <c r="X81" s="16" t="s">
        <v>726</v>
      </c>
      <c r="Y81" s="16"/>
      <c r="Z81" s="3" t="s">
        <v>726</v>
      </c>
      <c r="AA81" s="3"/>
      <c r="AB81" s="3" t="s">
        <v>726</v>
      </c>
      <c r="AC81" s="3"/>
      <c r="AD81" s="3" t="s">
        <v>726</v>
      </c>
      <c r="AE81" s="3"/>
      <c r="AF81" s="3" t="s">
        <v>726</v>
      </c>
      <c r="AG81" s="3"/>
      <c r="AH81" s="3" t="s">
        <v>726</v>
      </c>
      <c r="AI81" s="3"/>
      <c r="AJ81" s="3" t="s">
        <v>726</v>
      </c>
      <c r="AK81" s="3" t="s">
        <v>727</v>
      </c>
      <c r="AL81" s="3" t="s">
        <v>726</v>
      </c>
      <c r="AM81" s="3" t="s">
        <v>802</v>
      </c>
      <c r="AN81" s="3"/>
      <c r="AO81" s="3">
        <v>15</v>
      </c>
      <c r="AP81" s="3">
        <v>16</v>
      </c>
      <c r="AQ81" s="3">
        <v>15</v>
      </c>
      <c r="AR81" s="3">
        <v>19</v>
      </c>
      <c r="AS81" s="3">
        <v>7</v>
      </c>
      <c r="AT81" s="3">
        <v>5</v>
      </c>
      <c r="AU81" s="34">
        <f t="shared" si="9"/>
        <v>77</v>
      </c>
    </row>
    <row r="82" spans="1:47" s="41" customFormat="1" ht="60" hidden="1">
      <c r="A82" s="35" t="s">
        <v>679</v>
      </c>
      <c r="B82" s="36" t="s">
        <v>394</v>
      </c>
      <c r="C82" s="17" t="s">
        <v>252</v>
      </c>
      <c r="D82" s="17" t="s">
        <v>253</v>
      </c>
      <c r="E82" s="35" t="s">
        <v>66</v>
      </c>
      <c r="F82" s="17" t="s">
        <v>11</v>
      </c>
      <c r="G82" s="35">
        <v>130</v>
      </c>
      <c r="H82" s="35">
        <v>2</v>
      </c>
      <c r="I82" s="35">
        <v>10</v>
      </c>
      <c r="J82" s="36">
        <v>20</v>
      </c>
      <c r="K82" s="35"/>
      <c r="L82" s="35"/>
      <c r="M82" s="42"/>
      <c r="N82" s="17" t="s">
        <v>395</v>
      </c>
      <c r="O82" s="37">
        <v>17490</v>
      </c>
      <c r="P82" s="37">
        <v>7490</v>
      </c>
      <c r="Q82" s="37">
        <v>17490</v>
      </c>
      <c r="R82" s="38">
        <v>10000</v>
      </c>
      <c r="S82" s="38">
        <f>(R82/J82)/G82</f>
        <v>3.8461538461538463</v>
      </c>
      <c r="T82" s="38">
        <f t="shared" si="8"/>
        <v>57.175528873642079</v>
      </c>
      <c r="U82" s="17" t="s">
        <v>254</v>
      </c>
      <c r="V82" s="17" t="s">
        <v>255</v>
      </c>
      <c r="W82" s="17"/>
      <c r="X82" s="39" t="s">
        <v>726</v>
      </c>
      <c r="Y82" s="39"/>
      <c r="Z82" s="17" t="s">
        <v>726</v>
      </c>
      <c r="AA82" s="17"/>
      <c r="AB82" s="17" t="s">
        <v>9</v>
      </c>
      <c r="AC82" s="17" t="s">
        <v>725</v>
      </c>
      <c r="AD82" s="17" t="s">
        <v>726</v>
      </c>
      <c r="AE82" s="17"/>
      <c r="AF82" s="17" t="s">
        <v>726</v>
      </c>
      <c r="AG82" s="17"/>
      <c r="AH82" s="17" t="s">
        <v>726</v>
      </c>
      <c r="AI82" s="17"/>
      <c r="AJ82" s="17" t="s">
        <v>726</v>
      </c>
      <c r="AK82" s="17" t="s">
        <v>727</v>
      </c>
      <c r="AL82" s="17" t="s">
        <v>726</v>
      </c>
      <c r="AM82" s="17" t="s">
        <v>787</v>
      </c>
      <c r="AN82" s="17"/>
      <c r="AO82" s="17"/>
      <c r="AP82" s="17"/>
      <c r="AQ82" s="17"/>
      <c r="AR82" s="17"/>
      <c r="AS82" s="17"/>
      <c r="AT82" s="17"/>
      <c r="AU82" s="40">
        <f t="shared" si="9"/>
        <v>0</v>
      </c>
    </row>
    <row r="83" spans="1:47" s="41" customFormat="1" ht="75" hidden="1">
      <c r="A83" s="35" t="s">
        <v>680</v>
      </c>
      <c r="B83" s="36" t="s">
        <v>396</v>
      </c>
      <c r="C83" s="17" t="s">
        <v>256</v>
      </c>
      <c r="D83" s="17" t="s">
        <v>257</v>
      </c>
      <c r="E83" s="35" t="s">
        <v>66</v>
      </c>
      <c r="F83" s="17" t="s">
        <v>11</v>
      </c>
      <c r="G83" s="35"/>
      <c r="H83" s="35"/>
      <c r="I83" s="35"/>
      <c r="J83" s="35"/>
      <c r="K83" s="35">
        <v>17</v>
      </c>
      <c r="L83" s="35">
        <v>1</v>
      </c>
      <c r="M83" s="35">
        <v>7</v>
      </c>
      <c r="N83" s="17" t="s">
        <v>705</v>
      </c>
      <c r="O83" s="37">
        <v>16056</v>
      </c>
      <c r="P83" s="37">
        <v>11941</v>
      </c>
      <c r="Q83" s="37">
        <v>14916</v>
      </c>
      <c r="R83" s="38">
        <v>2975</v>
      </c>
      <c r="S83" s="37">
        <f t="shared" ref="S83:S95" si="10">R83/(M83)/K83</f>
        <v>25</v>
      </c>
      <c r="T83" s="38">
        <f t="shared" si="8"/>
        <v>19.945025475998928</v>
      </c>
      <c r="U83" s="17" t="s">
        <v>258</v>
      </c>
      <c r="V83" s="17" t="s">
        <v>259</v>
      </c>
      <c r="W83" s="17"/>
      <c r="X83" s="39" t="s">
        <v>726</v>
      </c>
      <c r="Y83" s="39"/>
      <c r="Z83" s="17" t="s">
        <v>726</v>
      </c>
      <c r="AA83" s="17"/>
      <c r="AB83" s="17" t="s">
        <v>726</v>
      </c>
      <c r="AC83" s="17"/>
      <c r="AD83" s="17" t="s">
        <v>726</v>
      </c>
      <c r="AE83" s="17"/>
      <c r="AF83" s="17" t="s">
        <v>726</v>
      </c>
      <c r="AG83" s="17"/>
      <c r="AH83" s="17" t="s">
        <v>726</v>
      </c>
      <c r="AI83" s="17"/>
      <c r="AJ83" s="17" t="s">
        <v>726</v>
      </c>
      <c r="AK83" s="17" t="s">
        <v>727</v>
      </c>
      <c r="AL83" s="17" t="s">
        <v>726</v>
      </c>
      <c r="AM83" s="17" t="s">
        <v>788</v>
      </c>
      <c r="AN83" s="17"/>
      <c r="AO83" s="17"/>
      <c r="AP83" s="17"/>
      <c r="AQ83" s="17"/>
      <c r="AR83" s="17"/>
      <c r="AS83" s="17"/>
      <c r="AT83" s="17"/>
      <c r="AU83" s="40">
        <f t="shared" si="9"/>
        <v>0</v>
      </c>
    </row>
    <row r="84" spans="1:47" s="2" customFormat="1" ht="60">
      <c r="A84" s="7" t="s">
        <v>681</v>
      </c>
      <c r="B84" s="12" t="s">
        <v>397</v>
      </c>
      <c r="C84" s="3" t="s">
        <v>320</v>
      </c>
      <c r="D84" s="3" t="s">
        <v>294</v>
      </c>
      <c r="E84" s="7" t="s">
        <v>13</v>
      </c>
      <c r="F84" s="3" t="s">
        <v>11</v>
      </c>
      <c r="G84" s="7"/>
      <c r="H84" s="7"/>
      <c r="I84" s="7"/>
      <c r="J84" s="7"/>
      <c r="K84" s="7">
        <v>132</v>
      </c>
      <c r="L84" s="7">
        <v>1</v>
      </c>
      <c r="M84" s="7">
        <v>14</v>
      </c>
      <c r="N84" s="3" t="s">
        <v>398</v>
      </c>
      <c r="O84" s="8">
        <v>85989.4</v>
      </c>
      <c r="P84" s="8">
        <v>79989.399999999994</v>
      </c>
      <c r="Q84" s="8">
        <v>85989.4</v>
      </c>
      <c r="R84" s="14">
        <v>10000</v>
      </c>
      <c r="S84" s="8">
        <f t="shared" si="10"/>
        <v>5.4112554112554117</v>
      </c>
      <c r="T84" s="14">
        <f t="shared" si="8"/>
        <v>11.629340360556069</v>
      </c>
      <c r="U84" s="3" t="s">
        <v>303</v>
      </c>
      <c r="V84" s="3" t="s">
        <v>304</v>
      </c>
      <c r="W84" s="3"/>
      <c r="X84" s="16" t="s">
        <v>726</v>
      </c>
      <c r="Y84" s="16"/>
      <c r="Z84" s="3" t="s">
        <v>726</v>
      </c>
      <c r="AA84" s="3"/>
      <c r="AB84" s="3" t="s">
        <v>726</v>
      </c>
      <c r="AC84" s="3"/>
      <c r="AD84" s="3" t="s">
        <v>726</v>
      </c>
      <c r="AE84" s="3" t="s">
        <v>753</v>
      </c>
      <c r="AF84" s="3" t="s">
        <v>726</v>
      </c>
      <c r="AG84" s="3"/>
      <c r="AH84" s="3" t="s">
        <v>726</v>
      </c>
      <c r="AI84" s="3"/>
      <c r="AJ84" s="3" t="s">
        <v>726</v>
      </c>
      <c r="AK84" s="3" t="s">
        <v>727</v>
      </c>
      <c r="AL84" s="3" t="s">
        <v>726</v>
      </c>
      <c r="AM84" s="3" t="s">
        <v>733</v>
      </c>
      <c r="AN84" s="3"/>
      <c r="AO84" s="3">
        <v>20</v>
      </c>
      <c r="AP84" s="3">
        <v>16</v>
      </c>
      <c r="AQ84" s="3">
        <v>10</v>
      </c>
      <c r="AR84" s="3">
        <v>21</v>
      </c>
      <c r="AS84" s="3">
        <v>5</v>
      </c>
      <c r="AT84" s="3">
        <v>10</v>
      </c>
      <c r="AU84" s="34">
        <f t="shared" si="9"/>
        <v>82</v>
      </c>
    </row>
    <row r="85" spans="1:47" s="2" customFormat="1" ht="60">
      <c r="A85" s="7" t="s">
        <v>682</v>
      </c>
      <c r="B85" s="12" t="s">
        <v>599</v>
      </c>
      <c r="C85" s="3" t="s">
        <v>302</v>
      </c>
      <c r="D85" s="3" t="s">
        <v>294</v>
      </c>
      <c r="E85" s="7" t="s">
        <v>13</v>
      </c>
      <c r="F85" s="3" t="s">
        <v>11</v>
      </c>
      <c r="G85" s="7"/>
      <c r="H85" s="7"/>
      <c r="I85" s="7"/>
      <c r="J85" s="7"/>
      <c r="K85" s="7">
        <v>150</v>
      </c>
      <c r="L85" s="7">
        <v>1</v>
      </c>
      <c r="M85" s="7">
        <v>14</v>
      </c>
      <c r="N85" s="3" t="s">
        <v>706</v>
      </c>
      <c r="O85" s="8">
        <v>79495</v>
      </c>
      <c r="P85" s="8">
        <v>59495</v>
      </c>
      <c r="Q85" s="8">
        <v>79495</v>
      </c>
      <c r="R85" s="14">
        <v>20000</v>
      </c>
      <c r="S85" s="8">
        <f t="shared" si="10"/>
        <v>9.5238095238095237</v>
      </c>
      <c r="T85" s="14">
        <f t="shared" si="8"/>
        <v>25.158815019812568</v>
      </c>
      <c r="U85" s="3" t="s">
        <v>303</v>
      </c>
      <c r="V85" s="3" t="s">
        <v>304</v>
      </c>
      <c r="W85" s="3"/>
      <c r="X85" s="16" t="s">
        <v>726</v>
      </c>
      <c r="Y85" s="16"/>
      <c r="Z85" s="3" t="s">
        <v>726</v>
      </c>
      <c r="AA85" s="3"/>
      <c r="AB85" s="3" t="s">
        <v>726</v>
      </c>
      <c r="AC85" s="3"/>
      <c r="AD85" s="3" t="s">
        <v>726</v>
      </c>
      <c r="AE85" s="3" t="s">
        <v>753</v>
      </c>
      <c r="AF85" s="3" t="s">
        <v>726</v>
      </c>
      <c r="AG85" s="3"/>
      <c r="AH85" s="3" t="s">
        <v>726</v>
      </c>
      <c r="AI85" s="3"/>
      <c r="AJ85" s="3" t="s">
        <v>726</v>
      </c>
      <c r="AK85" s="3" t="s">
        <v>727</v>
      </c>
      <c r="AL85" s="3" t="s">
        <v>726</v>
      </c>
      <c r="AM85" s="3" t="s">
        <v>733</v>
      </c>
      <c r="AN85" s="3"/>
      <c r="AO85" s="3">
        <v>18</v>
      </c>
      <c r="AP85" s="3">
        <v>15</v>
      </c>
      <c r="AQ85" s="3">
        <v>17</v>
      </c>
      <c r="AR85" s="3">
        <v>23</v>
      </c>
      <c r="AS85" s="3">
        <v>11</v>
      </c>
      <c r="AT85" s="3">
        <v>6</v>
      </c>
      <c r="AU85" s="34">
        <f t="shared" si="9"/>
        <v>90</v>
      </c>
    </row>
    <row r="86" spans="1:47" s="2" customFormat="1" ht="60">
      <c r="A86" s="7" t="s">
        <v>683</v>
      </c>
      <c r="B86" s="12" t="s">
        <v>399</v>
      </c>
      <c r="C86" s="3" t="s">
        <v>400</v>
      </c>
      <c r="D86" s="3" t="s">
        <v>299</v>
      </c>
      <c r="E86" s="7" t="s">
        <v>13</v>
      </c>
      <c r="F86" s="3" t="s">
        <v>11</v>
      </c>
      <c r="G86" s="7"/>
      <c r="H86" s="7"/>
      <c r="I86" s="7"/>
      <c r="J86" s="7"/>
      <c r="K86" s="7">
        <v>194</v>
      </c>
      <c r="L86" s="7">
        <v>1</v>
      </c>
      <c r="M86" s="7">
        <v>21</v>
      </c>
      <c r="N86" s="3" t="s">
        <v>707</v>
      </c>
      <c r="O86" s="8">
        <v>200660</v>
      </c>
      <c r="P86" s="8">
        <v>169290</v>
      </c>
      <c r="Q86" s="8">
        <v>194290</v>
      </c>
      <c r="R86" s="14">
        <v>25000</v>
      </c>
      <c r="S86" s="8">
        <f t="shared" si="10"/>
        <v>6.1364752086401566</v>
      </c>
      <c r="T86" s="14">
        <f t="shared" si="8"/>
        <v>12.867363219928972</v>
      </c>
      <c r="U86" s="3" t="s">
        <v>300</v>
      </c>
      <c r="V86" s="3" t="s">
        <v>301</v>
      </c>
      <c r="W86" s="3" t="s">
        <v>19</v>
      </c>
      <c r="X86" s="16" t="s">
        <v>726</v>
      </c>
      <c r="Y86" s="16"/>
      <c r="Z86" s="3" t="s">
        <v>726</v>
      </c>
      <c r="AA86" s="3"/>
      <c r="AB86" s="3" t="s">
        <v>726</v>
      </c>
      <c r="AC86" s="3"/>
      <c r="AD86" s="3" t="s">
        <v>726</v>
      </c>
      <c r="AE86" s="3" t="s">
        <v>753</v>
      </c>
      <c r="AF86" s="3" t="s">
        <v>726</v>
      </c>
      <c r="AG86" s="3"/>
      <c r="AH86" s="3" t="s">
        <v>726</v>
      </c>
      <c r="AI86" s="3"/>
      <c r="AJ86" s="3" t="s">
        <v>726</v>
      </c>
      <c r="AK86" s="3" t="s">
        <v>727</v>
      </c>
      <c r="AL86" s="3" t="s">
        <v>726</v>
      </c>
      <c r="AM86" s="3" t="s">
        <v>733</v>
      </c>
      <c r="AN86" s="3"/>
      <c r="AO86" s="3">
        <v>20</v>
      </c>
      <c r="AP86" s="3">
        <v>20</v>
      </c>
      <c r="AQ86" s="3">
        <v>11</v>
      </c>
      <c r="AR86" s="3">
        <v>25</v>
      </c>
      <c r="AS86" s="3">
        <v>8</v>
      </c>
      <c r="AT86" s="3">
        <v>6</v>
      </c>
      <c r="AU86" s="34">
        <f t="shared" si="9"/>
        <v>90</v>
      </c>
    </row>
    <row r="87" spans="1:47" s="2" customFormat="1" ht="60">
      <c r="A87" s="7" t="s">
        <v>684</v>
      </c>
      <c r="B87" s="12" t="s">
        <v>401</v>
      </c>
      <c r="C87" s="3" t="s">
        <v>244</v>
      </c>
      <c r="D87" s="3" t="s">
        <v>245</v>
      </c>
      <c r="E87" s="7" t="s">
        <v>13</v>
      </c>
      <c r="F87" s="3" t="s">
        <v>11</v>
      </c>
      <c r="G87" s="7"/>
      <c r="H87" s="7"/>
      <c r="I87" s="7"/>
      <c r="J87" s="7"/>
      <c r="K87" s="7">
        <v>75</v>
      </c>
      <c r="L87" s="7">
        <v>1</v>
      </c>
      <c r="M87" s="7">
        <v>21</v>
      </c>
      <c r="N87" s="3" t="s">
        <v>708</v>
      </c>
      <c r="O87" s="8">
        <v>138146</v>
      </c>
      <c r="P87" s="8">
        <v>44000</v>
      </c>
      <c r="Q87" s="8">
        <v>55000</v>
      </c>
      <c r="R87" s="14">
        <v>11000</v>
      </c>
      <c r="S87" s="8">
        <f t="shared" si="10"/>
        <v>6.9841269841269851</v>
      </c>
      <c r="T87" s="14">
        <f t="shared" si="8"/>
        <v>20</v>
      </c>
      <c r="U87" s="3" t="s">
        <v>246</v>
      </c>
      <c r="V87" s="3" t="s">
        <v>247</v>
      </c>
      <c r="W87" s="3"/>
      <c r="X87" s="16" t="s">
        <v>726</v>
      </c>
      <c r="Y87" s="16"/>
      <c r="Z87" s="3" t="s">
        <v>726</v>
      </c>
      <c r="AA87" s="3"/>
      <c r="AB87" s="3" t="s">
        <v>726</v>
      </c>
      <c r="AC87" s="3"/>
      <c r="AD87" s="3" t="s">
        <v>726</v>
      </c>
      <c r="AE87" s="3" t="s">
        <v>753</v>
      </c>
      <c r="AF87" s="3" t="s">
        <v>726</v>
      </c>
      <c r="AG87" s="3"/>
      <c r="AH87" s="3" t="s">
        <v>726</v>
      </c>
      <c r="AI87" s="3"/>
      <c r="AJ87" s="3" t="s">
        <v>726</v>
      </c>
      <c r="AK87" s="3" t="s">
        <v>727</v>
      </c>
      <c r="AL87" s="3" t="s">
        <v>726</v>
      </c>
      <c r="AM87" s="3" t="s">
        <v>733</v>
      </c>
      <c r="AN87" s="3"/>
      <c r="AO87" s="3">
        <v>12</v>
      </c>
      <c r="AP87" s="3">
        <v>10</v>
      </c>
      <c r="AQ87" s="3">
        <v>13</v>
      </c>
      <c r="AR87" s="3">
        <v>21</v>
      </c>
      <c r="AS87" s="3">
        <v>7</v>
      </c>
      <c r="AT87" s="3">
        <v>6</v>
      </c>
      <c r="AU87" s="34">
        <f t="shared" si="9"/>
        <v>69</v>
      </c>
    </row>
    <row r="88" spans="1:47" s="2" customFormat="1" ht="60">
      <c r="A88" s="7" t="s">
        <v>685</v>
      </c>
      <c r="B88" s="12" t="s">
        <v>402</v>
      </c>
      <c r="C88" s="3" t="s">
        <v>332</v>
      </c>
      <c r="D88" s="3" t="s">
        <v>333</v>
      </c>
      <c r="E88" s="7" t="s">
        <v>13</v>
      </c>
      <c r="F88" s="3" t="s">
        <v>11</v>
      </c>
      <c r="G88" s="7"/>
      <c r="H88" s="7"/>
      <c r="I88" s="7"/>
      <c r="J88" s="7"/>
      <c r="K88" s="7">
        <v>36</v>
      </c>
      <c r="L88" s="7">
        <v>1</v>
      </c>
      <c r="M88" s="7">
        <v>17</v>
      </c>
      <c r="N88" s="3" t="s">
        <v>403</v>
      </c>
      <c r="O88" s="8">
        <v>63117</v>
      </c>
      <c r="P88" s="8">
        <v>28477</v>
      </c>
      <c r="Q88" s="8">
        <v>43167</v>
      </c>
      <c r="R88" s="14">
        <v>14690</v>
      </c>
      <c r="S88" s="8">
        <f t="shared" si="10"/>
        <v>24.003267973856211</v>
      </c>
      <c r="T88" s="14">
        <f t="shared" si="8"/>
        <v>34.030625246137099</v>
      </c>
      <c r="U88" s="3" t="s">
        <v>334</v>
      </c>
      <c r="V88" s="3" t="s">
        <v>335</v>
      </c>
      <c r="W88" s="3" t="s">
        <v>336</v>
      </c>
      <c r="X88" s="16" t="s">
        <v>726</v>
      </c>
      <c r="Y88" s="16"/>
      <c r="Z88" s="3" t="s">
        <v>726</v>
      </c>
      <c r="AA88" s="3"/>
      <c r="AB88" s="3" t="s">
        <v>9</v>
      </c>
      <c r="AC88" s="3" t="s">
        <v>725</v>
      </c>
      <c r="AD88" s="3" t="s">
        <v>726</v>
      </c>
      <c r="AE88" s="3"/>
      <c r="AF88" s="3" t="s">
        <v>726</v>
      </c>
      <c r="AG88" s="3"/>
      <c r="AH88" s="3" t="s">
        <v>726</v>
      </c>
      <c r="AI88" s="3"/>
      <c r="AJ88" s="3" t="s">
        <v>726</v>
      </c>
      <c r="AK88" s="3" t="s">
        <v>727</v>
      </c>
      <c r="AL88" s="3" t="s">
        <v>726</v>
      </c>
      <c r="AM88" s="3" t="s">
        <v>789</v>
      </c>
      <c r="AN88" s="3"/>
      <c r="AO88" s="3">
        <v>16</v>
      </c>
      <c r="AP88" s="3">
        <v>11</v>
      </c>
      <c r="AQ88" s="3">
        <v>7</v>
      </c>
      <c r="AR88" s="3">
        <v>15</v>
      </c>
      <c r="AS88" s="3">
        <v>7</v>
      </c>
      <c r="AT88" s="3">
        <v>3</v>
      </c>
      <c r="AU88" s="34">
        <f t="shared" si="9"/>
        <v>59</v>
      </c>
    </row>
    <row r="89" spans="1:47" s="2" customFormat="1" ht="60" hidden="1">
      <c r="A89" s="7" t="s">
        <v>686</v>
      </c>
      <c r="B89" s="12" t="s">
        <v>405</v>
      </c>
      <c r="C89" s="3" t="s">
        <v>406</v>
      </c>
      <c r="D89" s="3" t="s">
        <v>407</v>
      </c>
      <c r="E89" s="7" t="s">
        <v>408</v>
      </c>
      <c r="F89" s="3" t="s">
        <v>11</v>
      </c>
      <c r="G89" s="7"/>
      <c r="H89" s="7"/>
      <c r="I89" s="7"/>
      <c r="J89" s="7"/>
      <c r="K89" s="7">
        <v>50</v>
      </c>
      <c r="L89" s="7">
        <v>1</v>
      </c>
      <c r="M89" s="7">
        <v>11</v>
      </c>
      <c r="N89" s="3" t="s">
        <v>409</v>
      </c>
      <c r="O89" s="8">
        <v>44790</v>
      </c>
      <c r="P89" s="8">
        <v>31040</v>
      </c>
      <c r="Q89" s="8">
        <v>44790</v>
      </c>
      <c r="R89" s="14">
        <v>13750</v>
      </c>
      <c r="S89" s="8">
        <f t="shared" si="10"/>
        <v>25</v>
      </c>
      <c r="T89" s="14">
        <f t="shared" si="8"/>
        <v>30.698816700156286</v>
      </c>
      <c r="U89" s="3" t="s">
        <v>410</v>
      </c>
      <c r="V89" s="3" t="s">
        <v>411</v>
      </c>
      <c r="W89" s="3" t="s">
        <v>412</v>
      </c>
      <c r="X89" s="16" t="s">
        <v>726</v>
      </c>
      <c r="Y89" s="16"/>
      <c r="Z89" s="3" t="s">
        <v>726</v>
      </c>
      <c r="AA89" s="3"/>
      <c r="AB89" s="3" t="s">
        <v>726</v>
      </c>
      <c r="AC89" s="3"/>
      <c r="AD89" s="3" t="s">
        <v>726</v>
      </c>
      <c r="AE89" s="3"/>
      <c r="AF89" s="3" t="s">
        <v>726</v>
      </c>
      <c r="AG89" s="3"/>
      <c r="AH89" s="3" t="s">
        <v>726</v>
      </c>
      <c r="AI89" s="3"/>
      <c r="AJ89" s="3" t="s">
        <v>726</v>
      </c>
      <c r="AK89" s="3" t="s">
        <v>790</v>
      </c>
      <c r="AL89" s="3" t="s">
        <v>726</v>
      </c>
      <c r="AM89" s="3" t="s">
        <v>791</v>
      </c>
      <c r="AN89" s="3"/>
      <c r="AO89" s="3">
        <v>20</v>
      </c>
      <c r="AP89" s="3">
        <v>20</v>
      </c>
      <c r="AQ89" s="3">
        <v>18</v>
      </c>
      <c r="AR89" s="3">
        <v>22</v>
      </c>
      <c r="AS89" s="3">
        <v>6</v>
      </c>
      <c r="AT89" s="3">
        <v>7</v>
      </c>
      <c r="AU89" s="34">
        <f t="shared" si="9"/>
        <v>93</v>
      </c>
    </row>
    <row r="90" spans="1:47" s="2" customFormat="1" ht="60" hidden="1">
      <c r="A90" s="7" t="s">
        <v>687</v>
      </c>
      <c r="B90" s="12" t="s">
        <v>413</v>
      </c>
      <c r="C90" s="3" t="s">
        <v>260</v>
      </c>
      <c r="D90" s="3" t="s">
        <v>414</v>
      </c>
      <c r="E90" s="7" t="s">
        <v>169</v>
      </c>
      <c r="F90" s="3" t="s">
        <v>11</v>
      </c>
      <c r="G90" s="7"/>
      <c r="H90" s="7"/>
      <c r="I90" s="7"/>
      <c r="J90" s="7"/>
      <c r="K90" s="7">
        <v>120</v>
      </c>
      <c r="L90" s="7">
        <v>1</v>
      </c>
      <c r="M90" s="10">
        <v>14</v>
      </c>
      <c r="N90" s="3" t="s">
        <v>415</v>
      </c>
      <c r="O90" s="8">
        <v>148700</v>
      </c>
      <c r="P90" s="8">
        <v>56800</v>
      </c>
      <c r="Q90" s="8">
        <v>91800</v>
      </c>
      <c r="R90" s="14">
        <v>35000</v>
      </c>
      <c r="S90" s="8">
        <f t="shared" si="10"/>
        <v>20.833333333333332</v>
      </c>
      <c r="T90" s="14">
        <f t="shared" si="8"/>
        <v>38.126361655773422</v>
      </c>
      <c r="U90" s="3" t="s">
        <v>261</v>
      </c>
      <c r="V90" s="3" t="s">
        <v>262</v>
      </c>
      <c r="W90" s="3" t="s">
        <v>19</v>
      </c>
      <c r="X90" s="16" t="s">
        <v>726</v>
      </c>
      <c r="Y90" s="16"/>
      <c r="Z90" s="3" t="s">
        <v>726</v>
      </c>
      <c r="AA90" s="3"/>
      <c r="AB90" s="3" t="s">
        <v>726</v>
      </c>
      <c r="AC90" s="3"/>
      <c r="AD90" s="3" t="s">
        <v>726</v>
      </c>
      <c r="AE90" s="3" t="s">
        <v>753</v>
      </c>
      <c r="AF90" s="3" t="s">
        <v>726</v>
      </c>
      <c r="AG90" s="3"/>
      <c r="AH90" s="3" t="s">
        <v>726</v>
      </c>
      <c r="AI90" s="3"/>
      <c r="AJ90" s="3" t="s">
        <v>726</v>
      </c>
      <c r="AK90" s="3" t="s">
        <v>727</v>
      </c>
      <c r="AL90" s="3" t="s">
        <v>726</v>
      </c>
      <c r="AM90" s="3" t="s">
        <v>733</v>
      </c>
      <c r="AN90" s="3"/>
      <c r="AO90" s="3">
        <v>17</v>
      </c>
      <c r="AP90" s="3">
        <v>15</v>
      </c>
      <c r="AQ90" s="3">
        <v>16</v>
      </c>
      <c r="AR90" s="3">
        <v>20</v>
      </c>
      <c r="AS90" s="3">
        <v>7</v>
      </c>
      <c r="AT90" s="3">
        <v>7</v>
      </c>
      <c r="AU90" s="34">
        <f t="shared" si="9"/>
        <v>82</v>
      </c>
    </row>
    <row r="91" spans="1:47" s="2" customFormat="1" ht="60" hidden="1">
      <c r="A91" s="7" t="s">
        <v>688</v>
      </c>
      <c r="B91" s="12" t="s">
        <v>416</v>
      </c>
      <c r="C91" s="3" t="s">
        <v>417</v>
      </c>
      <c r="D91" s="3" t="s">
        <v>321</v>
      </c>
      <c r="E91" s="7" t="s">
        <v>322</v>
      </c>
      <c r="F91" s="3" t="s">
        <v>11</v>
      </c>
      <c r="G91" s="7"/>
      <c r="H91" s="7"/>
      <c r="I91" s="7"/>
      <c r="J91" s="7"/>
      <c r="K91" s="7">
        <v>30</v>
      </c>
      <c r="L91" s="7">
        <v>1</v>
      </c>
      <c r="M91" s="7">
        <v>8</v>
      </c>
      <c r="N91" s="3" t="s">
        <v>418</v>
      </c>
      <c r="O91" s="8">
        <v>21835</v>
      </c>
      <c r="P91" s="8">
        <v>15335</v>
      </c>
      <c r="Q91" s="8">
        <v>19335</v>
      </c>
      <c r="R91" s="14">
        <v>4000</v>
      </c>
      <c r="S91" s="8">
        <f t="shared" si="10"/>
        <v>16.666666666666668</v>
      </c>
      <c r="T91" s="14">
        <f t="shared" si="8"/>
        <v>20.687871735195241</v>
      </c>
      <c r="U91" s="3" t="s">
        <v>323</v>
      </c>
      <c r="V91" s="3" t="s">
        <v>324</v>
      </c>
      <c r="W91" s="3"/>
      <c r="X91" s="16" t="s">
        <v>726</v>
      </c>
      <c r="Y91" s="16"/>
      <c r="Z91" s="3" t="s">
        <v>726</v>
      </c>
      <c r="AA91" s="3"/>
      <c r="AB91" s="3" t="s">
        <v>726</v>
      </c>
      <c r="AC91" s="3"/>
      <c r="AD91" s="3" t="s">
        <v>726</v>
      </c>
      <c r="AE91" s="3"/>
      <c r="AF91" s="3" t="s">
        <v>726</v>
      </c>
      <c r="AG91" s="3"/>
      <c r="AH91" s="3" t="s">
        <v>726</v>
      </c>
      <c r="AI91" s="3"/>
      <c r="AJ91" s="3" t="s">
        <v>726</v>
      </c>
      <c r="AK91" s="3" t="s">
        <v>790</v>
      </c>
      <c r="AL91" s="3" t="s">
        <v>726</v>
      </c>
      <c r="AM91" s="3" t="s">
        <v>792</v>
      </c>
      <c r="AN91" s="3"/>
      <c r="AO91" s="3">
        <v>20</v>
      </c>
      <c r="AP91" s="3">
        <v>20</v>
      </c>
      <c r="AQ91" s="3">
        <v>15</v>
      </c>
      <c r="AR91" s="3">
        <v>25</v>
      </c>
      <c r="AS91" s="3">
        <v>8</v>
      </c>
      <c r="AT91" s="3">
        <v>5</v>
      </c>
      <c r="AU91" s="34">
        <f t="shared" si="9"/>
        <v>93</v>
      </c>
    </row>
    <row r="92" spans="1:47" s="2" customFormat="1" ht="60" hidden="1">
      <c r="A92" s="7" t="s">
        <v>689</v>
      </c>
      <c r="B92" s="12" t="s">
        <v>419</v>
      </c>
      <c r="C92" s="3" t="s">
        <v>248</v>
      </c>
      <c r="D92" s="3" t="s">
        <v>249</v>
      </c>
      <c r="E92" s="7" t="s">
        <v>66</v>
      </c>
      <c r="F92" s="3" t="s">
        <v>11</v>
      </c>
      <c r="G92" s="7"/>
      <c r="H92" s="7"/>
      <c r="I92" s="7"/>
      <c r="J92" s="7"/>
      <c r="K92" s="7">
        <v>50</v>
      </c>
      <c r="L92" s="7">
        <v>1</v>
      </c>
      <c r="M92" s="7">
        <v>15</v>
      </c>
      <c r="N92" s="3" t="s">
        <v>420</v>
      </c>
      <c r="O92" s="8">
        <v>95065</v>
      </c>
      <c r="P92" s="8">
        <v>78730</v>
      </c>
      <c r="Q92" s="8">
        <v>92230</v>
      </c>
      <c r="R92" s="14">
        <v>13500</v>
      </c>
      <c r="S92" s="8">
        <f t="shared" si="10"/>
        <v>18</v>
      </c>
      <c r="T92" s="14">
        <f t="shared" si="8"/>
        <v>14.637319744117965</v>
      </c>
      <c r="U92" s="3" t="s">
        <v>250</v>
      </c>
      <c r="V92" s="3" t="s">
        <v>251</v>
      </c>
      <c r="W92" s="3"/>
      <c r="X92" s="16" t="s">
        <v>726</v>
      </c>
      <c r="Y92" s="16"/>
      <c r="Z92" s="3" t="s">
        <v>726</v>
      </c>
      <c r="AA92" s="3"/>
      <c r="AB92" s="3" t="s">
        <v>9</v>
      </c>
      <c r="AC92" s="3" t="s">
        <v>725</v>
      </c>
      <c r="AD92" s="3" t="s">
        <v>726</v>
      </c>
      <c r="AE92" s="3"/>
      <c r="AF92" s="3" t="s">
        <v>726</v>
      </c>
      <c r="AG92" s="3"/>
      <c r="AH92" s="3" t="s">
        <v>726</v>
      </c>
      <c r="AI92" s="3"/>
      <c r="AJ92" s="3" t="s">
        <v>726</v>
      </c>
      <c r="AK92" s="3" t="s">
        <v>727</v>
      </c>
      <c r="AL92" s="3" t="s">
        <v>726</v>
      </c>
      <c r="AM92" s="3" t="s">
        <v>793</v>
      </c>
      <c r="AN92" s="3"/>
      <c r="AO92" s="3">
        <v>20</v>
      </c>
      <c r="AP92" s="3">
        <v>20</v>
      </c>
      <c r="AQ92" s="3">
        <v>20</v>
      </c>
      <c r="AR92" s="3">
        <v>25</v>
      </c>
      <c r="AS92" s="3">
        <v>7</v>
      </c>
      <c r="AT92" s="3">
        <v>9</v>
      </c>
      <c r="AU92" s="34">
        <f t="shared" si="9"/>
        <v>101</v>
      </c>
    </row>
    <row r="93" spans="1:47" s="2" customFormat="1" ht="60" hidden="1">
      <c r="A93" s="7" t="s">
        <v>690</v>
      </c>
      <c r="B93" s="12" t="s">
        <v>421</v>
      </c>
      <c r="C93" s="3" t="s">
        <v>263</v>
      </c>
      <c r="D93" s="3" t="s">
        <v>264</v>
      </c>
      <c r="E93" s="7" t="s">
        <v>422</v>
      </c>
      <c r="F93" s="3" t="s">
        <v>11</v>
      </c>
      <c r="G93" s="7"/>
      <c r="H93" s="7"/>
      <c r="I93" s="7"/>
      <c r="J93" s="7"/>
      <c r="K93" s="7">
        <v>50</v>
      </c>
      <c r="L93" s="7">
        <v>1</v>
      </c>
      <c r="M93" s="7">
        <v>14</v>
      </c>
      <c r="N93" s="3" t="s">
        <v>709</v>
      </c>
      <c r="O93" s="8">
        <v>61850</v>
      </c>
      <c r="P93" s="8">
        <v>40900</v>
      </c>
      <c r="Q93" s="8">
        <v>57150</v>
      </c>
      <c r="R93" s="14">
        <v>16250</v>
      </c>
      <c r="S93" s="8">
        <f t="shared" si="10"/>
        <v>23.214285714285715</v>
      </c>
      <c r="T93" s="14">
        <f t="shared" si="8"/>
        <v>28.433945756780403</v>
      </c>
      <c r="U93" s="3" t="s">
        <v>265</v>
      </c>
      <c r="V93" s="3" t="s">
        <v>266</v>
      </c>
      <c r="W93" s="3" t="s">
        <v>267</v>
      </c>
      <c r="X93" s="16" t="s">
        <v>726</v>
      </c>
      <c r="Y93" s="16"/>
      <c r="Z93" s="3" t="s">
        <v>726</v>
      </c>
      <c r="AA93" s="3"/>
      <c r="AB93" s="3" t="s">
        <v>9</v>
      </c>
      <c r="AC93" s="3" t="s">
        <v>725</v>
      </c>
      <c r="AD93" s="3" t="s">
        <v>726</v>
      </c>
      <c r="AE93" s="3"/>
      <c r="AF93" s="3" t="s">
        <v>726</v>
      </c>
      <c r="AG93" s="3"/>
      <c r="AH93" s="3" t="s">
        <v>726</v>
      </c>
      <c r="AI93" s="3"/>
      <c r="AJ93" s="3" t="s">
        <v>726</v>
      </c>
      <c r="AK93" s="3" t="s">
        <v>727</v>
      </c>
      <c r="AL93" s="3" t="s">
        <v>726</v>
      </c>
      <c r="AM93" s="3" t="s">
        <v>796</v>
      </c>
      <c r="AN93" s="3"/>
      <c r="AO93" s="3">
        <v>16</v>
      </c>
      <c r="AP93" s="3">
        <v>10</v>
      </c>
      <c r="AQ93" s="3">
        <v>5</v>
      </c>
      <c r="AR93" s="3">
        <v>10</v>
      </c>
      <c r="AS93" s="3">
        <v>5</v>
      </c>
      <c r="AT93" s="3">
        <v>1</v>
      </c>
      <c r="AU93" s="34">
        <f t="shared" si="9"/>
        <v>47</v>
      </c>
    </row>
    <row r="94" spans="1:47" s="2" customFormat="1" ht="60" hidden="1">
      <c r="A94" s="7" t="s">
        <v>691</v>
      </c>
      <c r="B94" s="12" t="s">
        <v>423</v>
      </c>
      <c r="C94" s="3" t="s">
        <v>207</v>
      </c>
      <c r="D94" s="3" t="s">
        <v>424</v>
      </c>
      <c r="E94" s="7" t="s">
        <v>425</v>
      </c>
      <c r="F94" s="3" t="s">
        <v>11</v>
      </c>
      <c r="G94" s="7"/>
      <c r="H94" s="7"/>
      <c r="I94" s="7"/>
      <c r="J94" s="7"/>
      <c r="K94" s="7">
        <v>100</v>
      </c>
      <c r="L94" s="7">
        <v>2</v>
      </c>
      <c r="M94" s="7">
        <v>10</v>
      </c>
      <c r="N94" s="3" t="s">
        <v>426</v>
      </c>
      <c r="O94" s="8">
        <v>99167.5</v>
      </c>
      <c r="P94" s="8">
        <v>73250</v>
      </c>
      <c r="Q94" s="8">
        <v>95250</v>
      </c>
      <c r="R94" s="14">
        <v>25000</v>
      </c>
      <c r="S94" s="8">
        <f t="shared" si="10"/>
        <v>25</v>
      </c>
      <c r="T94" s="14">
        <f t="shared" si="8"/>
        <v>26.246719160104988</v>
      </c>
      <c r="U94" s="3" t="s">
        <v>427</v>
      </c>
      <c r="V94" s="3" t="s">
        <v>428</v>
      </c>
      <c r="W94" s="3"/>
      <c r="X94" s="16" t="s">
        <v>726</v>
      </c>
      <c r="Y94" s="16"/>
      <c r="Z94" s="3" t="s">
        <v>726</v>
      </c>
      <c r="AA94" s="3"/>
      <c r="AB94" s="3" t="s">
        <v>9</v>
      </c>
      <c r="AC94" s="3" t="s">
        <v>725</v>
      </c>
      <c r="AD94" s="3" t="s">
        <v>726</v>
      </c>
      <c r="AE94" s="3"/>
      <c r="AF94" s="3" t="s">
        <v>726</v>
      </c>
      <c r="AG94" s="3"/>
      <c r="AH94" s="3" t="s">
        <v>726</v>
      </c>
      <c r="AI94" s="3"/>
      <c r="AJ94" s="3" t="s">
        <v>726</v>
      </c>
      <c r="AK94" s="3" t="s">
        <v>727</v>
      </c>
      <c r="AL94" s="3" t="s">
        <v>726</v>
      </c>
      <c r="AM94" s="3" t="s">
        <v>794</v>
      </c>
      <c r="AN94" s="3"/>
      <c r="AO94" s="3">
        <v>17</v>
      </c>
      <c r="AP94" s="3">
        <v>20</v>
      </c>
      <c r="AQ94" s="3">
        <v>20</v>
      </c>
      <c r="AR94" s="3">
        <v>21</v>
      </c>
      <c r="AS94" s="3">
        <v>5</v>
      </c>
      <c r="AT94" s="3">
        <v>10</v>
      </c>
      <c r="AU94" s="34">
        <f t="shared" si="9"/>
        <v>93</v>
      </c>
    </row>
    <row r="95" spans="1:47" s="2" customFormat="1" ht="75" hidden="1">
      <c r="A95" s="7" t="s">
        <v>692</v>
      </c>
      <c r="B95" s="12" t="s">
        <v>566</v>
      </c>
      <c r="C95" s="3" t="s">
        <v>279</v>
      </c>
      <c r="D95" s="3" t="s">
        <v>280</v>
      </c>
      <c r="E95" s="7" t="s">
        <v>66</v>
      </c>
      <c r="F95" s="3" t="s">
        <v>11</v>
      </c>
      <c r="G95" s="7"/>
      <c r="H95" s="7"/>
      <c r="I95" s="7"/>
      <c r="J95" s="7"/>
      <c r="K95" s="7">
        <v>8</v>
      </c>
      <c r="L95" s="7">
        <v>1</v>
      </c>
      <c r="M95" s="7">
        <v>7</v>
      </c>
      <c r="N95" s="3" t="s">
        <v>557</v>
      </c>
      <c r="O95" s="8">
        <v>7886</v>
      </c>
      <c r="P95" s="8">
        <v>2816</v>
      </c>
      <c r="Q95" s="8">
        <v>3936</v>
      </c>
      <c r="R95" s="14">
        <v>1120</v>
      </c>
      <c r="S95" s="8">
        <f t="shared" si="10"/>
        <v>20</v>
      </c>
      <c r="T95" s="14">
        <f t="shared" si="8"/>
        <v>28.45528455284553</v>
      </c>
      <c r="U95" s="3" t="s">
        <v>281</v>
      </c>
      <c r="V95" s="3" t="s">
        <v>282</v>
      </c>
      <c r="W95" s="3"/>
      <c r="X95" s="16" t="s">
        <v>726</v>
      </c>
      <c r="Y95" s="16"/>
      <c r="Z95" s="3" t="s">
        <v>726</v>
      </c>
      <c r="AA95" s="3"/>
      <c r="AB95" s="3" t="s">
        <v>726</v>
      </c>
      <c r="AC95" s="3"/>
      <c r="AD95" s="3" t="s">
        <v>726</v>
      </c>
      <c r="AE95" s="3"/>
      <c r="AF95" s="3" t="s">
        <v>726</v>
      </c>
      <c r="AG95" s="3"/>
      <c r="AH95" s="3" t="s">
        <v>726</v>
      </c>
      <c r="AI95" s="3"/>
      <c r="AJ95" s="3" t="s">
        <v>726</v>
      </c>
      <c r="AK95" s="3" t="s">
        <v>727</v>
      </c>
      <c r="AL95" s="3" t="s">
        <v>726</v>
      </c>
      <c r="AM95" s="3" t="s">
        <v>795</v>
      </c>
      <c r="AN95" s="3"/>
      <c r="AO95" s="3">
        <v>18</v>
      </c>
      <c r="AP95" s="3">
        <v>12</v>
      </c>
      <c r="AQ95" s="3">
        <v>9</v>
      </c>
      <c r="AR95" s="3">
        <v>5</v>
      </c>
      <c r="AS95" s="3">
        <v>3</v>
      </c>
      <c r="AT95" s="3">
        <v>4</v>
      </c>
      <c r="AU95" s="34">
        <f t="shared" si="9"/>
        <v>51</v>
      </c>
    </row>
    <row r="96" spans="1:47">
      <c r="J96"/>
      <c r="S96" s="1"/>
    </row>
    <row r="97" spans="10:19">
      <c r="J97"/>
      <c r="S97" s="1"/>
    </row>
    <row r="98" spans="10:19">
      <c r="J98"/>
      <c r="S98" s="1"/>
    </row>
    <row r="99" spans="10:19">
      <c r="J99"/>
      <c r="S99" s="1"/>
    </row>
    <row r="100" spans="10:19">
      <c r="J100"/>
      <c r="S100" s="1"/>
    </row>
    <row r="101" spans="10:19">
      <c r="J101"/>
      <c r="S101" s="1"/>
    </row>
    <row r="102" spans="10:19">
      <c r="J102"/>
      <c r="S102" s="1"/>
    </row>
    <row r="103" spans="10:19">
      <c r="J103"/>
      <c r="S103" s="1"/>
    </row>
    <row r="104" spans="10:19">
      <c r="J104"/>
      <c r="S104" s="1"/>
    </row>
    <row r="105" spans="10:19">
      <c r="J105"/>
      <c r="S105" s="1"/>
    </row>
    <row r="106" spans="10:19">
      <c r="J106"/>
      <c r="S106" s="1"/>
    </row>
    <row r="107" spans="10:19">
      <c r="J107"/>
      <c r="S107" s="1"/>
    </row>
    <row r="108" spans="10:19">
      <c r="J108"/>
      <c r="S108" s="1"/>
    </row>
    <row r="109" spans="10:19">
      <c r="J109"/>
      <c r="S109" s="1"/>
    </row>
    <row r="110" spans="10:19">
      <c r="J110"/>
      <c r="S110" s="1"/>
    </row>
    <row r="111" spans="10:19">
      <c r="J111"/>
      <c r="S111" s="1"/>
    </row>
    <row r="112" spans="10:19">
      <c r="J112"/>
      <c r="S112" s="1"/>
    </row>
    <row r="113" spans="10:19">
      <c r="J113"/>
      <c r="S113" s="1"/>
    </row>
    <row r="114" spans="10:19">
      <c r="J114"/>
      <c r="S114" s="1"/>
    </row>
    <row r="115" spans="10:19">
      <c r="J115"/>
      <c r="S115" s="1"/>
    </row>
    <row r="116" spans="10:19">
      <c r="J116"/>
      <c r="S116" s="1"/>
    </row>
    <row r="117" spans="10:19">
      <c r="J117"/>
      <c r="S117" s="1"/>
    </row>
    <row r="118" spans="10:19">
      <c r="J118"/>
      <c r="S118" s="1"/>
    </row>
    <row r="119" spans="10:19">
      <c r="J119"/>
      <c r="S119" s="1"/>
    </row>
    <row r="120" spans="10:19">
      <c r="J120"/>
      <c r="S120" s="1"/>
    </row>
    <row r="121" spans="10:19">
      <c r="J121"/>
      <c r="S121" s="1"/>
    </row>
    <row r="122" spans="10:19">
      <c r="J122"/>
      <c r="S122" s="1"/>
    </row>
    <row r="123" spans="10:19">
      <c r="J123"/>
      <c r="S123" s="1"/>
    </row>
    <row r="124" spans="10:19">
      <c r="J124"/>
      <c r="S124" s="1"/>
    </row>
    <row r="125" spans="10:19">
      <c r="J125"/>
      <c r="S125" s="1"/>
    </row>
    <row r="126" spans="10:19">
      <c r="J126"/>
      <c r="S126" s="1"/>
    </row>
    <row r="127" spans="10:19">
      <c r="J127"/>
      <c r="S127" s="1"/>
    </row>
    <row r="128" spans="10:19">
      <c r="J128"/>
      <c r="S128" s="1"/>
    </row>
    <row r="129" spans="10:19">
      <c r="J129"/>
      <c r="S129" s="1"/>
    </row>
    <row r="130" spans="10:19">
      <c r="J130"/>
      <c r="S130" s="1"/>
    </row>
    <row r="131" spans="10:19">
      <c r="J131"/>
      <c r="S131" s="1"/>
    </row>
    <row r="132" spans="10:19">
      <c r="J132"/>
      <c r="S132" s="1"/>
    </row>
    <row r="133" spans="10:19">
      <c r="J133"/>
      <c r="S133" s="1"/>
    </row>
    <row r="134" spans="10:19">
      <c r="J134"/>
      <c r="S134" s="1"/>
    </row>
  </sheetData>
  <autoFilter ref="A1:AU95">
    <filterColumn colId="4">
      <filters>
        <filter val="Poznań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>
      <pane ySplit="2055" topLeftCell="A49" activePane="bottomLeft"/>
      <selection sqref="A1:O1"/>
      <selection pane="bottomLeft" activeCell="O32" sqref="O32"/>
    </sheetView>
  </sheetViews>
  <sheetFormatPr defaultRowHeight="15"/>
  <cols>
    <col min="1" max="1" width="5.85546875" customWidth="1"/>
    <col min="2" max="2" width="20" style="11" customWidth="1"/>
    <col min="3" max="3" width="48.42578125" style="2" customWidth="1"/>
    <col min="4" max="4" width="25" customWidth="1"/>
    <col min="5" max="5" width="15.7109375" customWidth="1"/>
    <col min="6" max="6" width="16" style="2" customWidth="1"/>
    <col min="7" max="7" width="15.7109375" style="13" customWidth="1"/>
    <col min="8" max="13" width="9.140625" style="64"/>
    <col min="14" max="14" width="13.28515625" style="64" customWidth="1"/>
    <col min="15" max="15" width="16.42578125" style="1" customWidth="1"/>
  </cols>
  <sheetData>
    <row r="1" spans="1:15" ht="4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71" customFormat="1" ht="102" customHeight="1">
      <c r="A2" s="62" t="s">
        <v>695</v>
      </c>
      <c r="B2" s="33" t="s">
        <v>384</v>
      </c>
      <c r="C2" s="33" t="s">
        <v>810</v>
      </c>
      <c r="D2" s="33" t="s">
        <v>811</v>
      </c>
      <c r="E2" s="33" t="s">
        <v>812</v>
      </c>
      <c r="F2" s="33" t="s">
        <v>815</v>
      </c>
      <c r="G2" s="70" t="s">
        <v>813</v>
      </c>
      <c r="H2" s="33" t="s">
        <v>594</v>
      </c>
      <c r="I2" s="33" t="s">
        <v>595</v>
      </c>
      <c r="J2" s="33" t="s">
        <v>596</v>
      </c>
      <c r="K2" s="33" t="s">
        <v>597</v>
      </c>
      <c r="L2" s="33" t="s">
        <v>598</v>
      </c>
      <c r="M2" s="33" t="s">
        <v>600</v>
      </c>
      <c r="N2" s="33" t="s">
        <v>807</v>
      </c>
      <c r="O2" s="70" t="s">
        <v>814</v>
      </c>
    </row>
    <row r="3" spans="1:15" s="66" customFormat="1" ht="45">
      <c r="A3" s="19" t="s">
        <v>594</v>
      </c>
      <c r="B3" s="21" t="s">
        <v>572</v>
      </c>
      <c r="C3" s="20" t="s">
        <v>10</v>
      </c>
      <c r="D3" s="20" t="s">
        <v>12</v>
      </c>
      <c r="E3" s="19" t="s">
        <v>13</v>
      </c>
      <c r="F3" s="20" t="s">
        <v>11</v>
      </c>
      <c r="G3" s="18">
        <v>26500</v>
      </c>
      <c r="H3" s="65">
        <v>20</v>
      </c>
      <c r="I3" s="65">
        <v>20</v>
      </c>
      <c r="J3" s="65">
        <v>5</v>
      </c>
      <c r="K3" s="65">
        <v>22</v>
      </c>
      <c r="L3" s="65">
        <v>10</v>
      </c>
      <c r="M3" s="65">
        <v>1</v>
      </c>
      <c r="N3" s="43">
        <f t="shared" ref="N3:N48" si="0">SUM(H3+I3+J3+K3+L3+M3)</f>
        <v>78</v>
      </c>
      <c r="O3" s="23">
        <f>INT(G3*32%)</f>
        <v>8480</v>
      </c>
    </row>
    <row r="4" spans="1:15" s="25" customFormat="1" ht="30">
      <c r="A4" s="19" t="s">
        <v>595</v>
      </c>
      <c r="B4" s="21" t="s">
        <v>574</v>
      </c>
      <c r="C4" s="20" t="s">
        <v>16</v>
      </c>
      <c r="D4" s="20" t="s">
        <v>17</v>
      </c>
      <c r="E4" s="19" t="s">
        <v>18</v>
      </c>
      <c r="F4" s="20" t="s">
        <v>11</v>
      </c>
      <c r="G4" s="18">
        <v>4500</v>
      </c>
      <c r="H4" s="63">
        <v>16</v>
      </c>
      <c r="I4" s="63">
        <v>18</v>
      </c>
      <c r="J4" s="63">
        <v>19</v>
      </c>
      <c r="K4" s="63">
        <v>25</v>
      </c>
      <c r="L4" s="63">
        <v>10</v>
      </c>
      <c r="M4" s="63">
        <v>10</v>
      </c>
      <c r="N4" s="43">
        <f t="shared" si="0"/>
        <v>98</v>
      </c>
      <c r="O4" s="68">
        <f>INT(G4*56%)</f>
        <v>2520</v>
      </c>
    </row>
    <row r="5" spans="1:15" s="25" customFormat="1" ht="60">
      <c r="A5" s="19" t="s">
        <v>596</v>
      </c>
      <c r="B5" s="21" t="s">
        <v>575</v>
      </c>
      <c r="C5" s="20" t="s">
        <v>68</v>
      </c>
      <c r="D5" s="20" t="s">
        <v>69</v>
      </c>
      <c r="E5" s="19" t="s">
        <v>70</v>
      </c>
      <c r="F5" s="20" t="s">
        <v>11</v>
      </c>
      <c r="G5" s="18">
        <v>82875</v>
      </c>
      <c r="H5" s="63">
        <v>20</v>
      </c>
      <c r="I5" s="63">
        <v>18</v>
      </c>
      <c r="J5" s="63">
        <v>16</v>
      </c>
      <c r="K5" s="63">
        <v>15</v>
      </c>
      <c r="L5" s="63">
        <v>7</v>
      </c>
      <c r="M5" s="63">
        <v>10</v>
      </c>
      <c r="N5" s="43">
        <f t="shared" si="0"/>
        <v>86</v>
      </c>
      <c r="O5" s="68">
        <f>INT(G5*35.5%)</f>
        <v>29420</v>
      </c>
    </row>
    <row r="6" spans="1:15" s="66" customFormat="1" ht="45">
      <c r="A6" s="19" t="s">
        <v>597</v>
      </c>
      <c r="B6" s="21" t="s">
        <v>580</v>
      </c>
      <c r="C6" s="20" t="s">
        <v>42</v>
      </c>
      <c r="D6" s="20" t="s">
        <v>43</v>
      </c>
      <c r="E6" s="19" t="s">
        <v>34</v>
      </c>
      <c r="F6" s="20" t="s">
        <v>11</v>
      </c>
      <c r="G6" s="18">
        <v>10000</v>
      </c>
      <c r="H6" s="65">
        <v>20</v>
      </c>
      <c r="I6" s="65">
        <v>20</v>
      </c>
      <c r="J6" s="65">
        <v>10</v>
      </c>
      <c r="K6" s="65">
        <v>25</v>
      </c>
      <c r="L6" s="65">
        <v>10</v>
      </c>
      <c r="M6" s="65">
        <v>2</v>
      </c>
      <c r="N6" s="43">
        <f t="shared" si="0"/>
        <v>87</v>
      </c>
      <c r="O6" s="68">
        <f t="shared" ref="O6:O7" si="1">INT(G6*35.5%)</f>
        <v>3550</v>
      </c>
    </row>
    <row r="7" spans="1:15" s="25" customFormat="1" ht="45">
      <c r="A7" s="19" t="s">
        <v>598</v>
      </c>
      <c r="B7" s="21" t="s">
        <v>582</v>
      </c>
      <c r="C7" s="20" t="s">
        <v>32</v>
      </c>
      <c r="D7" s="20" t="s">
        <v>33</v>
      </c>
      <c r="E7" s="19" t="s">
        <v>34</v>
      </c>
      <c r="F7" s="20" t="s">
        <v>11</v>
      </c>
      <c r="G7" s="18">
        <v>4122</v>
      </c>
      <c r="H7" s="63">
        <v>20</v>
      </c>
      <c r="I7" s="63">
        <v>20</v>
      </c>
      <c r="J7" s="63">
        <v>3</v>
      </c>
      <c r="K7" s="63">
        <v>25</v>
      </c>
      <c r="L7" s="63">
        <v>8</v>
      </c>
      <c r="M7" s="63">
        <v>5</v>
      </c>
      <c r="N7" s="43">
        <f t="shared" si="0"/>
        <v>81</v>
      </c>
      <c r="O7" s="68">
        <f t="shared" si="1"/>
        <v>1463</v>
      </c>
    </row>
    <row r="8" spans="1:15" s="66" customFormat="1" ht="45">
      <c r="A8" s="19" t="s">
        <v>600</v>
      </c>
      <c r="B8" s="21" t="s">
        <v>583</v>
      </c>
      <c r="C8" s="20" t="s">
        <v>38</v>
      </c>
      <c r="D8" s="20" t="s">
        <v>33</v>
      </c>
      <c r="E8" s="19" t="s">
        <v>34</v>
      </c>
      <c r="F8" s="20" t="s">
        <v>11</v>
      </c>
      <c r="G8" s="18">
        <v>17925</v>
      </c>
      <c r="H8" s="65">
        <v>18</v>
      </c>
      <c r="I8" s="65">
        <v>20</v>
      </c>
      <c r="J8" s="65">
        <v>16</v>
      </c>
      <c r="K8" s="65">
        <v>25</v>
      </c>
      <c r="L8" s="65">
        <v>9</v>
      </c>
      <c r="M8" s="65">
        <v>8</v>
      </c>
      <c r="N8" s="43">
        <f t="shared" si="0"/>
        <v>96</v>
      </c>
      <c r="O8" s="68">
        <f t="shared" ref="O8:O9" si="2">INT(G8*56%)</f>
        <v>10038</v>
      </c>
    </row>
    <row r="9" spans="1:15" s="66" customFormat="1" ht="45">
      <c r="A9" s="19" t="s">
        <v>601</v>
      </c>
      <c r="B9" s="21" t="s">
        <v>584</v>
      </c>
      <c r="C9" s="20" t="s">
        <v>39</v>
      </c>
      <c r="D9" s="20" t="s">
        <v>33</v>
      </c>
      <c r="E9" s="19" t="s">
        <v>34</v>
      </c>
      <c r="F9" s="20" t="s">
        <v>11</v>
      </c>
      <c r="G9" s="18">
        <v>13570</v>
      </c>
      <c r="H9" s="65">
        <v>20</v>
      </c>
      <c r="I9" s="65">
        <v>20</v>
      </c>
      <c r="J9" s="65">
        <v>18</v>
      </c>
      <c r="K9" s="65">
        <v>24</v>
      </c>
      <c r="L9" s="65">
        <v>9</v>
      </c>
      <c r="M9" s="65">
        <v>7</v>
      </c>
      <c r="N9" s="43">
        <f t="shared" si="0"/>
        <v>98</v>
      </c>
      <c r="O9" s="68">
        <f t="shared" si="2"/>
        <v>7599</v>
      </c>
    </row>
    <row r="10" spans="1:15" s="66" customFormat="1" ht="45">
      <c r="A10" s="19" t="s">
        <v>602</v>
      </c>
      <c r="B10" s="21" t="s">
        <v>586</v>
      </c>
      <c r="C10" s="20" t="s">
        <v>47</v>
      </c>
      <c r="D10" s="20" t="s">
        <v>33</v>
      </c>
      <c r="E10" s="19" t="s">
        <v>34</v>
      </c>
      <c r="F10" s="20" t="s">
        <v>11</v>
      </c>
      <c r="G10" s="18">
        <v>54200</v>
      </c>
      <c r="H10" s="65">
        <v>10</v>
      </c>
      <c r="I10" s="65">
        <v>20</v>
      </c>
      <c r="J10" s="65">
        <v>18</v>
      </c>
      <c r="K10" s="65">
        <v>25</v>
      </c>
      <c r="L10" s="65">
        <v>9</v>
      </c>
      <c r="M10" s="65">
        <v>7</v>
      </c>
      <c r="N10" s="43">
        <f t="shared" si="0"/>
        <v>89</v>
      </c>
      <c r="O10" s="68">
        <f t="shared" ref="O10:O11" si="3">INT(G10*35.5%)</f>
        <v>19241</v>
      </c>
    </row>
    <row r="11" spans="1:15" s="66" customFormat="1" ht="45">
      <c r="A11" s="19" t="s">
        <v>603</v>
      </c>
      <c r="B11" s="21" t="s">
        <v>588</v>
      </c>
      <c r="C11" s="20" t="s">
        <v>48</v>
      </c>
      <c r="D11" s="20" t="s">
        <v>33</v>
      </c>
      <c r="E11" s="19" t="s">
        <v>34</v>
      </c>
      <c r="F11" s="20" t="s">
        <v>11</v>
      </c>
      <c r="G11" s="18">
        <v>23810</v>
      </c>
      <c r="H11" s="65">
        <v>10</v>
      </c>
      <c r="I11" s="65">
        <v>20</v>
      </c>
      <c r="J11" s="65">
        <v>18</v>
      </c>
      <c r="K11" s="65">
        <v>25</v>
      </c>
      <c r="L11" s="65">
        <v>10</v>
      </c>
      <c r="M11" s="65">
        <v>8</v>
      </c>
      <c r="N11" s="43">
        <f t="shared" si="0"/>
        <v>91</v>
      </c>
      <c r="O11" s="68">
        <f t="shared" si="3"/>
        <v>8452</v>
      </c>
    </row>
    <row r="12" spans="1:15" s="66" customFormat="1" ht="45">
      <c r="A12" s="19" t="s">
        <v>604</v>
      </c>
      <c r="B12" s="21" t="s">
        <v>590</v>
      </c>
      <c r="C12" s="20" t="s">
        <v>41</v>
      </c>
      <c r="D12" s="20" t="s">
        <v>33</v>
      </c>
      <c r="E12" s="19" t="s">
        <v>34</v>
      </c>
      <c r="F12" s="20" t="s">
        <v>11</v>
      </c>
      <c r="G12" s="18">
        <v>16410</v>
      </c>
      <c r="H12" s="65">
        <v>18</v>
      </c>
      <c r="I12" s="65">
        <v>20</v>
      </c>
      <c r="J12" s="65">
        <v>16</v>
      </c>
      <c r="K12" s="65">
        <v>25</v>
      </c>
      <c r="L12" s="65">
        <v>9</v>
      </c>
      <c r="M12" s="65">
        <v>8</v>
      </c>
      <c r="N12" s="43">
        <f t="shared" si="0"/>
        <v>96</v>
      </c>
      <c r="O12" s="68">
        <f>INT(G12*56%)</f>
        <v>9189</v>
      </c>
    </row>
    <row r="13" spans="1:15" s="66" customFormat="1" ht="45">
      <c r="A13" s="19" t="s">
        <v>605</v>
      </c>
      <c r="B13" s="21" t="s">
        <v>592</v>
      </c>
      <c r="C13" s="20" t="s">
        <v>37</v>
      </c>
      <c r="D13" s="20" t="s">
        <v>33</v>
      </c>
      <c r="E13" s="19" t="s">
        <v>34</v>
      </c>
      <c r="F13" s="20" t="s">
        <v>11</v>
      </c>
      <c r="G13" s="18">
        <v>9900</v>
      </c>
      <c r="H13" s="65">
        <v>18</v>
      </c>
      <c r="I13" s="65">
        <v>16</v>
      </c>
      <c r="J13" s="65">
        <v>10</v>
      </c>
      <c r="K13" s="65">
        <v>19</v>
      </c>
      <c r="L13" s="65">
        <v>8</v>
      </c>
      <c r="M13" s="65">
        <v>5</v>
      </c>
      <c r="N13" s="43">
        <f t="shared" si="0"/>
        <v>76</v>
      </c>
      <c r="O13" s="23">
        <f>INT(G13*32%)</f>
        <v>3168</v>
      </c>
    </row>
    <row r="14" spans="1:15" s="66" customFormat="1" ht="30">
      <c r="A14" s="19" t="s">
        <v>606</v>
      </c>
      <c r="B14" s="21" t="s">
        <v>542</v>
      </c>
      <c r="C14" s="20" t="s">
        <v>54</v>
      </c>
      <c r="D14" s="20" t="s">
        <v>55</v>
      </c>
      <c r="E14" s="19" t="s">
        <v>51</v>
      </c>
      <c r="F14" s="20" t="s">
        <v>11</v>
      </c>
      <c r="G14" s="18">
        <v>10150</v>
      </c>
      <c r="H14" s="65">
        <v>20</v>
      </c>
      <c r="I14" s="65">
        <v>20</v>
      </c>
      <c r="J14" s="65">
        <v>7</v>
      </c>
      <c r="K14" s="65">
        <v>25</v>
      </c>
      <c r="L14" s="65">
        <v>8</v>
      </c>
      <c r="M14" s="65">
        <v>1</v>
      </c>
      <c r="N14" s="43">
        <f t="shared" si="0"/>
        <v>81</v>
      </c>
      <c r="O14" s="68">
        <f>INT(G14*35.5%)</f>
        <v>3603</v>
      </c>
    </row>
    <row r="15" spans="1:15" s="66" customFormat="1" ht="45">
      <c r="A15" s="19" t="s">
        <v>607</v>
      </c>
      <c r="B15" s="21" t="s">
        <v>545</v>
      </c>
      <c r="C15" s="20" t="s">
        <v>120</v>
      </c>
      <c r="D15" s="20" t="s">
        <v>122</v>
      </c>
      <c r="E15" s="19" t="s">
        <v>123</v>
      </c>
      <c r="F15" s="20" t="s">
        <v>11</v>
      </c>
      <c r="G15" s="18">
        <v>12500</v>
      </c>
      <c r="H15" s="65">
        <v>18</v>
      </c>
      <c r="I15" s="65">
        <v>16</v>
      </c>
      <c r="J15" s="65">
        <v>17</v>
      </c>
      <c r="K15" s="65">
        <v>25</v>
      </c>
      <c r="L15" s="65">
        <v>4</v>
      </c>
      <c r="M15" s="65">
        <v>10</v>
      </c>
      <c r="N15" s="43">
        <f t="shared" si="0"/>
        <v>90</v>
      </c>
      <c r="O15" s="68">
        <f>INT(G15*35.5%)</f>
        <v>4437</v>
      </c>
    </row>
    <row r="16" spans="1:15" s="66" customFormat="1" ht="30">
      <c r="A16" s="19" t="s">
        <v>608</v>
      </c>
      <c r="B16" s="21" t="s">
        <v>547</v>
      </c>
      <c r="C16" s="20" t="s">
        <v>126</v>
      </c>
      <c r="D16" s="20" t="s">
        <v>113</v>
      </c>
      <c r="E16" s="19" t="s">
        <v>101</v>
      </c>
      <c r="F16" s="20" t="s">
        <v>11</v>
      </c>
      <c r="G16" s="18">
        <v>10000</v>
      </c>
      <c r="H16" s="65">
        <v>20</v>
      </c>
      <c r="I16" s="65">
        <v>20</v>
      </c>
      <c r="J16" s="65">
        <v>20</v>
      </c>
      <c r="K16" s="65">
        <v>25</v>
      </c>
      <c r="L16" s="65">
        <v>10</v>
      </c>
      <c r="M16" s="65">
        <v>6</v>
      </c>
      <c r="N16" s="43">
        <f t="shared" si="0"/>
        <v>101</v>
      </c>
      <c r="O16" s="68">
        <f t="shared" ref="O16:O17" si="4">INT(G16*56%)</f>
        <v>5600</v>
      </c>
    </row>
    <row r="17" spans="1:15" s="66" customFormat="1" ht="30">
      <c r="A17" s="19" t="s">
        <v>609</v>
      </c>
      <c r="B17" s="21" t="s">
        <v>551</v>
      </c>
      <c r="C17" s="20" t="s">
        <v>82</v>
      </c>
      <c r="D17" s="20" t="s">
        <v>83</v>
      </c>
      <c r="E17" s="19" t="s">
        <v>13</v>
      </c>
      <c r="F17" s="20" t="s">
        <v>11</v>
      </c>
      <c r="G17" s="18">
        <v>17750</v>
      </c>
      <c r="H17" s="65">
        <v>17</v>
      </c>
      <c r="I17" s="65">
        <v>20</v>
      </c>
      <c r="J17" s="65">
        <v>20</v>
      </c>
      <c r="K17" s="65">
        <v>24</v>
      </c>
      <c r="L17" s="65">
        <v>11</v>
      </c>
      <c r="M17" s="65">
        <v>10</v>
      </c>
      <c r="N17" s="43">
        <f t="shared" si="0"/>
        <v>102</v>
      </c>
      <c r="O17" s="68">
        <f t="shared" si="4"/>
        <v>9940</v>
      </c>
    </row>
    <row r="18" spans="1:15" s="66" customFormat="1" ht="30">
      <c r="A18" s="19" t="s">
        <v>610</v>
      </c>
      <c r="B18" s="21" t="s">
        <v>554</v>
      </c>
      <c r="C18" s="20" t="s">
        <v>128</v>
      </c>
      <c r="D18" s="20" t="s">
        <v>129</v>
      </c>
      <c r="E18" s="19" t="s">
        <v>13</v>
      </c>
      <c r="F18" s="20" t="s">
        <v>11</v>
      </c>
      <c r="G18" s="18">
        <v>43000</v>
      </c>
      <c r="H18" s="65">
        <v>16</v>
      </c>
      <c r="I18" s="65">
        <v>20</v>
      </c>
      <c r="J18" s="65">
        <v>20</v>
      </c>
      <c r="K18" s="65">
        <v>23</v>
      </c>
      <c r="L18" s="65">
        <v>0</v>
      </c>
      <c r="M18" s="65">
        <v>10</v>
      </c>
      <c r="N18" s="43">
        <f t="shared" si="0"/>
        <v>89</v>
      </c>
      <c r="O18" s="68">
        <f>INT(G18*35.5%)</f>
        <v>15265</v>
      </c>
    </row>
    <row r="19" spans="1:15" s="66" customFormat="1" ht="60">
      <c r="A19" s="19" t="s">
        <v>611</v>
      </c>
      <c r="B19" s="21" t="s">
        <v>560</v>
      </c>
      <c r="C19" s="20" t="s">
        <v>160</v>
      </c>
      <c r="D19" s="20" t="s">
        <v>152</v>
      </c>
      <c r="E19" s="19" t="s">
        <v>51</v>
      </c>
      <c r="F19" s="20" t="s">
        <v>11</v>
      </c>
      <c r="G19" s="18">
        <v>10000</v>
      </c>
      <c r="H19" s="67">
        <v>20</v>
      </c>
      <c r="I19" s="65">
        <v>20</v>
      </c>
      <c r="J19" s="65">
        <v>8</v>
      </c>
      <c r="K19" s="65">
        <v>25</v>
      </c>
      <c r="L19" s="65">
        <v>5</v>
      </c>
      <c r="M19" s="65">
        <v>1</v>
      </c>
      <c r="N19" s="43">
        <f t="shared" si="0"/>
        <v>79</v>
      </c>
      <c r="O19" s="23">
        <f>INT(G19*32%)</f>
        <v>3200</v>
      </c>
    </row>
    <row r="20" spans="1:15" s="66" customFormat="1" ht="45">
      <c r="A20" s="19" t="s">
        <v>612</v>
      </c>
      <c r="B20" s="21" t="s">
        <v>564</v>
      </c>
      <c r="C20" s="20" t="s">
        <v>136</v>
      </c>
      <c r="D20" s="20" t="s">
        <v>137</v>
      </c>
      <c r="E20" s="19" t="s">
        <v>138</v>
      </c>
      <c r="F20" s="20" t="s">
        <v>11</v>
      </c>
      <c r="G20" s="18">
        <v>33100</v>
      </c>
      <c r="H20" s="65">
        <v>16</v>
      </c>
      <c r="I20" s="65">
        <v>18</v>
      </c>
      <c r="J20" s="65">
        <v>14</v>
      </c>
      <c r="K20" s="65">
        <v>25</v>
      </c>
      <c r="L20" s="65">
        <v>9</v>
      </c>
      <c r="M20" s="65">
        <v>5</v>
      </c>
      <c r="N20" s="43">
        <f t="shared" si="0"/>
        <v>87</v>
      </c>
      <c r="O20" s="68">
        <f t="shared" ref="O20:O23" si="5">INT(G20*35.5%)</f>
        <v>11750</v>
      </c>
    </row>
    <row r="21" spans="1:15" s="66" customFormat="1" ht="60">
      <c r="A21" s="19" t="s">
        <v>613</v>
      </c>
      <c r="B21" s="21" t="s">
        <v>511</v>
      </c>
      <c r="C21" s="20" t="s">
        <v>166</v>
      </c>
      <c r="D21" s="20" t="s">
        <v>167</v>
      </c>
      <c r="E21" s="19" t="s">
        <v>168</v>
      </c>
      <c r="F21" s="20" t="s">
        <v>11</v>
      </c>
      <c r="G21" s="18">
        <v>3750</v>
      </c>
      <c r="H21" s="65">
        <v>15</v>
      </c>
      <c r="I21" s="65">
        <v>16</v>
      </c>
      <c r="J21" s="65">
        <v>15</v>
      </c>
      <c r="K21" s="65">
        <v>19</v>
      </c>
      <c r="L21" s="65">
        <v>9</v>
      </c>
      <c r="M21" s="65">
        <v>6</v>
      </c>
      <c r="N21" s="43">
        <f t="shared" si="0"/>
        <v>80</v>
      </c>
      <c r="O21" s="68">
        <f t="shared" si="5"/>
        <v>1331</v>
      </c>
    </row>
    <row r="22" spans="1:15" s="66" customFormat="1" ht="30">
      <c r="A22" s="19" t="s">
        <v>614</v>
      </c>
      <c r="B22" s="21" t="s">
        <v>513</v>
      </c>
      <c r="C22" s="20" t="s">
        <v>176</v>
      </c>
      <c r="D22" s="20" t="s">
        <v>105</v>
      </c>
      <c r="E22" s="19" t="s">
        <v>106</v>
      </c>
      <c r="F22" s="20" t="s">
        <v>11</v>
      </c>
      <c r="G22" s="18">
        <v>11125</v>
      </c>
      <c r="H22" s="65">
        <v>18</v>
      </c>
      <c r="I22" s="65">
        <v>18</v>
      </c>
      <c r="J22" s="65">
        <v>15</v>
      </c>
      <c r="K22" s="65">
        <v>23</v>
      </c>
      <c r="L22" s="65">
        <v>9</v>
      </c>
      <c r="M22" s="65">
        <v>6</v>
      </c>
      <c r="N22" s="43">
        <f t="shared" si="0"/>
        <v>89</v>
      </c>
      <c r="O22" s="68">
        <f t="shared" si="5"/>
        <v>3949</v>
      </c>
    </row>
    <row r="23" spans="1:15" s="66" customFormat="1" ht="60">
      <c r="A23" s="19" t="s">
        <v>615</v>
      </c>
      <c r="B23" s="21" t="s">
        <v>514</v>
      </c>
      <c r="C23" s="20" t="s">
        <v>116</v>
      </c>
      <c r="D23" s="20" t="s">
        <v>117</v>
      </c>
      <c r="E23" s="19" t="s">
        <v>13</v>
      </c>
      <c r="F23" s="20" t="s">
        <v>11</v>
      </c>
      <c r="G23" s="18">
        <v>18000</v>
      </c>
      <c r="H23" s="65">
        <v>18</v>
      </c>
      <c r="I23" s="65">
        <v>19</v>
      </c>
      <c r="J23" s="65">
        <v>13</v>
      </c>
      <c r="K23" s="65">
        <v>22</v>
      </c>
      <c r="L23" s="65">
        <v>9</v>
      </c>
      <c r="M23" s="65">
        <v>7</v>
      </c>
      <c r="N23" s="43">
        <f t="shared" si="0"/>
        <v>88</v>
      </c>
      <c r="O23" s="68">
        <f t="shared" si="5"/>
        <v>6390</v>
      </c>
    </row>
    <row r="24" spans="1:15" s="66" customFormat="1" ht="30">
      <c r="A24" s="19" t="s">
        <v>616</v>
      </c>
      <c r="B24" s="21" t="s">
        <v>516</v>
      </c>
      <c r="C24" s="20" t="s">
        <v>94</v>
      </c>
      <c r="D24" s="20" t="s">
        <v>95</v>
      </c>
      <c r="E24" s="19" t="s">
        <v>96</v>
      </c>
      <c r="F24" s="20" t="s">
        <v>11</v>
      </c>
      <c r="G24" s="18">
        <v>28000</v>
      </c>
      <c r="H24" s="65">
        <v>16</v>
      </c>
      <c r="I24" s="65">
        <v>20</v>
      </c>
      <c r="J24" s="65">
        <v>20</v>
      </c>
      <c r="K24" s="65">
        <v>25</v>
      </c>
      <c r="L24" s="65">
        <v>13</v>
      </c>
      <c r="M24" s="65">
        <v>10</v>
      </c>
      <c r="N24" s="43">
        <f t="shared" si="0"/>
        <v>104</v>
      </c>
      <c r="O24" s="68">
        <f>INT(G24*56%)</f>
        <v>15680</v>
      </c>
    </row>
    <row r="25" spans="1:15" s="66" customFormat="1" ht="45">
      <c r="A25" s="19" t="s">
        <v>694</v>
      </c>
      <c r="B25" s="21" t="s">
        <v>518</v>
      </c>
      <c r="C25" s="20" t="s">
        <v>161</v>
      </c>
      <c r="D25" s="20" t="s">
        <v>162</v>
      </c>
      <c r="E25" s="19" t="s">
        <v>163</v>
      </c>
      <c r="F25" s="20" t="s">
        <v>11</v>
      </c>
      <c r="G25" s="18">
        <v>11250</v>
      </c>
      <c r="H25" s="65">
        <v>16</v>
      </c>
      <c r="I25" s="65">
        <v>15</v>
      </c>
      <c r="J25" s="65">
        <v>20</v>
      </c>
      <c r="K25" s="65">
        <v>21</v>
      </c>
      <c r="L25" s="65">
        <v>7</v>
      </c>
      <c r="M25" s="65">
        <v>9</v>
      </c>
      <c r="N25" s="43">
        <f t="shared" si="0"/>
        <v>88</v>
      </c>
      <c r="O25" s="68">
        <f t="shared" ref="O25:O26" si="6">INT(G25*35.5%)</f>
        <v>3993</v>
      </c>
    </row>
    <row r="26" spans="1:15" s="25" customFormat="1" ht="60">
      <c r="A26" s="19" t="s">
        <v>617</v>
      </c>
      <c r="B26" s="21" t="s">
        <v>521</v>
      </c>
      <c r="C26" s="20" t="s">
        <v>342</v>
      </c>
      <c r="D26" s="20" t="s">
        <v>343</v>
      </c>
      <c r="E26" s="19" t="s">
        <v>344</v>
      </c>
      <c r="F26" s="20" t="s">
        <v>11</v>
      </c>
      <c r="G26" s="18">
        <v>2000</v>
      </c>
      <c r="H26" s="63">
        <v>17</v>
      </c>
      <c r="I26" s="63">
        <v>17</v>
      </c>
      <c r="J26" s="63">
        <v>16</v>
      </c>
      <c r="K26" s="63">
        <v>22</v>
      </c>
      <c r="L26" s="63">
        <v>10</v>
      </c>
      <c r="M26" s="63">
        <v>1</v>
      </c>
      <c r="N26" s="43">
        <f t="shared" si="0"/>
        <v>83</v>
      </c>
      <c r="O26" s="68">
        <f t="shared" si="6"/>
        <v>710</v>
      </c>
    </row>
    <row r="27" spans="1:15" s="25" customFormat="1" ht="45">
      <c r="A27" s="19" t="s">
        <v>618</v>
      </c>
      <c r="B27" s="21" t="s">
        <v>593</v>
      </c>
      <c r="C27" s="20" t="s">
        <v>217</v>
      </c>
      <c r="D27" s="20" t="s">
        <v>218</v>
      </c>
      <c r="E27" s="19" t="s">
        <v>219</v>
      </c>
      <c r="F27" s="20" t="s">
        <v>11</v>
      </c>
      <c r="G27" s="18">
        <v>300000</v>
      </c>
      <c r="H27" s="63">
        <v>20</v>
      </c>
      <c r="I27" s="63">
        <v>20</v>
      </c>
      <c r="J27" s="63">
        <v>20</v>
      </c>
      <c r="K27" s="63">
        <v>25</v>
      </c>
      <c r="L27" s="63">
        <v>10</v>
      </c>
      <c r="M27" s="63">
        <v>10</v>
      </c>
      <c r="N27" s="43">
        <f t="shared" si="0"/>
        <v>105</v>
      </c>
      <c r="O27" s="68">
        <f>INT(G27*56%)</f>
        <v>168000</v>
      </c>
    </row>
    <row r="28" spans="1:15" s="25" customFormat="1" ht="60">
      <c r="A28" s="19" t="s">
        <v>619</v>
      </c>
      <c r="B28" s="21" t="s">
        <v>524</v>
      </c>
      <c r="C28" s="20" t="s">
        <v>187</v>
      </c>
      <c r="D28" s="20" t="s">
        <v>189</v>
      </c>
      <c r="E28" s="19" t="s">
        <v>51</v>
      </c>
      <c r="F28" s="20" t="s">
        <v>11</v>
      </c>
      <c r="G28" s="18">
        <v>35000</v>
      </c>
      <c r="H28" s="63">
        <v>17</v>
      </c>
      <c r="I28" s="63">
        <v>20</v>
      </c>
      <c r="J28" s="63">
        <v>7</v>
      </c>
      <c r="K28" s="63">
        <v>25</v>
      </c>
      <c r="L28" s="63">
        <v>10</v>
      </c>
      <c r="M28" s="63">
        <v>10</v>
      </c>
      <c r="N28" s="43">
        <f t="shared" si="0"/>
        <v>89</v>
      </c>
      <c r="O28" s="68">
        <f t="shared" ref="O28:O29" si="7">INT(G28*35.5%)</f>
        <v>12425</v>
      </c>
    </row>
    <row r="29" spans="1:15" s="25" customFormat="1" ht="60">
      <c r="A29" s="19" t="s">
        <v>620</v>
      </c>
      <c r="B29" s="21" t="s">
        <v>525</v>
      </c>
      <c r="C29" s="20" t="s">
        <v>192</v>
      </c>
      <c r="D29" s="20" t="s">
        <v>189</v>
      </c>
      <c r="E29" s="19" t="s">
        <v>51</v>
      </c>
      <c r="F29" s="20" t="s">
        <v>11</v>
      </c>
      <c r="G29" s="18">
        <v>70000</v>
      </c>
      <c r="H29" s="63">
        <v>20</v>
      </c>
      <c r="I29" s="63">
        <v>20</v>
      </c>
      <c r="J29" s="63">
        <v>10</v>
      </c>
      <c r="K29" s="63">
        <v>25</v>
      </c>
      <c r="L29" s="63">
        <v>7</v>
      </c>
      <c r="M29" s="63">
        <v>10</v>
      </c>
      <c r="N29" s="43">
        <f t="shared" si="0"/>
        <v>92</v>
      </c>
      <c r="O29" s="68">
        <f t="shared" si="7"/>
        <v>24850</v>
      </c>
    </row>
    <row r="30" spans="1:15" s="25" customFormat="1" ht="30">
      <c r="A30" s="19" t="s">
        <v>621</v>
      </c>
      <c r="B30" s="21" t="s">
        <v>533</v>
      </c>
      <c r="C30" s="20" t="s">
        <v>528</v>
      </c>
      <c r="D30" s="20" t="s">
        <v>529</v>
      </c>
      <c r="E30" s="19" t="s">
        <v>530</v>
      </c>
      <c r="F30" s="20" t="s">
        <v>11</v>
      </c>
      <c r="G30" s="18">
        <v>21375</v>
      </c>
      <c r="H30" s="63">
        <v>20</v>
      </c>
      <c r="I30" s="63">
        <v>20</v>
      </c>
      <c r="J30" s="63">
        <v>20</v>
      </c>
      <c r="K30" s="63">
        <v>24</v>
      </c>
      <c r="L30" s="63">
        <v>5</v>
      </c>
      <c r="M30" s="63">
        <v>1</v>
      </c>
      <c r="N30" s="43">
        <f t="shared" si="0"/>
        <v>90</v>
      </c>
      <c r="O30" s="68">
        <f t="shared" ref="O30:O32" si="8">INT(G30*35.5%)</f>
        <v>7588</v>
      </c>
    </row>
    <row r="31" spans="1:15" s="25" customFormat="1" ht="45">
      <c r="A31" s="19" t="s">
        <v>622</v>
      </c>
      <c r="B31" s="21" t="s">
        <v>534</v>
      </c>
      <c r="C31" s="20" t="s">
        <v>178</v>
      </c>
      <c r="D31" s="20" t="s">
        <v>179</v>
      </c>
      <c r="E31" s="19" t="s">
        <v>180</v>
      </c>
      <c r="F31" s="20" t="s">
        <v>535</v>
      </c>
      <c r="G31" s="18">
        <v>15540</v>
      </c>
      <c r="H31" s="63">
        <v>18</v>
      </c>
      <c r="I31" s="63">
        <v>18</v>
      </c>
      <c r="J31" s="63">
        <v>20</v>
      </c>
      <c r="K31" s="63">
        <v>24</v>
      </c>
      <c r="L31" s="63">
        <v>6</v>
      </c>
      <c r="M31" s="63">
        <v>3</v>
      </c>
      <c r="N31" s="43">
        <f t="shared" si="0"/>
        <v>89</v>
      </c>
      <c r="O31" s="68">
        <f t="shared" si="8"/>
        <v>5516</v>
      </c>
    </row>
    <row r="32" spans="1:15" s="25" customFormat="1" ht="45">
      <c r="A32" s="19" t="s">
        <v>623</v>
      </c>
      <c r="B32" s="21" t="s">
        <v>537</v>
      </c>
      <c r="C32" s="20" t="s">
        <v>203</v>
      </c>
      <c r="D32" s="20" t="s">
        <v>204</v>
      </c>
      <c r="E32" s="19" t="s">
        <v>96</v>
      </c>
      <c r="F32" s="20" t="s">
        <v>11</v>
      </c>
      <c r="G32" s="18">
        <v>9000</v>
      </c>
      <c r="H32" s="63">
        <v>20</v>
      </c>
      <c r="I32" s="63">
        <v>15</v>
      </c>
      <c r="J32" s="63">
        <v>8</v>
      </c>
      <c r="K32" s="63">
        <v>25</v>
      </c>
      <c r="L32" s="63">
        <v>8</v>
      </c>
      <c r="M32" s="63">
        <v>5</v>
      </c>
      <c r="N32" s="43">
        <f t="shared" si="0"/>
        <v>81</v>
      </c>
      <c r="O32" s="68">
        <f t="shared" si="8"/>
        <v>3195</v>
      </c>
    </row>
    <row r="33" spans="1:15" s="25" customFormat="1" ht="45">
      <c r="A33" s="19" t="s">
        <v>624</v>
      </c>
      <c r="B33" s="21" t="s">
        <v>474</v>
      </c>
      <c r="C33" s="20" t="s">
        <v>194</v>
      </c>
      <c r="D33" s="20" t="s">
        <v>195</v>
      </c>
      <c r="E33" s="19" t="s">
        <v>196</v>
      </c>
      <c r="F33" s="20" t="s">
        <v>11</v>
      </c>
      <c r="G33" s="18">
        <v>9900</v>
      </c>
      <c r="H33" s="63">
        <v>20</v>
      </c>
      <c r="I33" s="63">
        <v>18</v>
      </c>
      <c r="J33" s="63">
        <v>20</v>
      </c>
      <c r="K33" s="63">
        <v>23</v>
      </c>
      <c r="L33" s="63">
        <v>6</v>
      </c>
      <c r="M33" s="63">
        <v>8</v>
      </c>
      <c r="N33" s="43">
        <f t="shared" si="0"/>
        <v>95</v>
      </c>
      <c r="O33" s="68">
        <f>INT(G33*56%)</f>
        <v>5544</v>
      </c>
    </row>
    <row r="34" spans="1:15" s="25" customFormat="1" ht="60">
      <c r="A34" s="19" t="s">
        <v>633</v>
      </c>
      <c r="B34" s="21" t="s">
        <v>482</v>
      </c>
      <c r="C34" s="20" t="s">
        <v>483</v>
      </c>
      <c r="D34" s="20" t="s">
        <v>484</v>
      </c>
      <c r="E34" s="19" t="s">
        <v>485</v>
      </c>
      <c r="F34" s="20" t="s">
        <v>11</v>
      </c>
      <c r="G34" s="18">
        <v>4000</v>
      </c>
      <c r="H34" s="63">
        <v>15</v>
      </c>
      <c r="I34" s="63">
        <v>20</v>
      </c>
      <c r="J34" s="63">
        <v>10</v>
      </c>
      <c r="K34" s="63">
        <v>23</v>
      </c>
      <c r="L34" s="63">
        <v>14</v>
      </c>
      <c r="M34" s="63">
        <v>2</v>
      </c>
      <c r="N34" s="43">
        <f t="shared" si="0"/>
        <v>84</v>
      </c>
      <c r="O34" s="68">
        <f t="shared" ref="O34:O36" si="9">INT(G34*35.5%)</f>
        <v>1420</v>
      </c>
    </row>
    <row r="35" spans="1:15" s="25" customFormat="1" ht="45">
      <c r="A35" s="19" t="s">
        <v>625</v>
      </c>
      <c r="B35" s="21" t="s">
        <v>475</v>
      </c>
      <c r="C35" s="20" t="s">
        <v>476</v>
      </c>
      <c r="D35" s="20" t="s">
        <v>477</v>
      </c>
      <c r="E35" s="19" t="s">
        <v>478</v>
      </c>
      <c r="F35" s="20" t="s">
        <v>11</v>
      </c>
      <c r="G35" s="18">
        <v>20000</v>
      </c>
      <c r="H35" s="63">
        <v>15</v>
      </c>
      <c r="I35" s="63">
        <v>16</v>
      </c>
      <c r="J35" s="63">
        <v>12</v>
      </c>
      <c r="K35" s="63">
        <v>22</v>
      </c>
      <c r="L35" s="63">
        <v>10</v>
      </c>
      <c r="M35" s="63">
        <v>7</v>
      </c>
      <c r="N35" s="43">
        <f t="shared" si="0"/>
        <v>82</v>
      </c>
      <c r="O35" s="68">
        <f t="shared" si="9"/>
        <v>7100</v>
      </c>
    </row>
    <row r="36" spans="1:15" s="25" customFormat="1" ht="30">
      <c r="A36" s="19" t="s">
        <v>626</v>
      </c>
      <c r="B36" s="21" t="s">
        <v>489</v>
      </c>
      <c r="C36" s="20" t="s">
        <v>490</v>
      </c>
      <c r="D36" s="20" t="s">
        <v>328</v>
      </c>
      <c r="E36" s="19" t="s">
        <v>329</v>
      </c>
      <c r="F36" s="20" t="s">
        <v>11</v>
      </c>
      <c r="G36" s="18">
        <v>14940</v>
      </c>
      <c r="H36" s="63">
        <v>15</v>
      </c>
      <c r="I36" s="63">
        <v>20</v>
      </c>
      <c r="J36" s="63">
        <v>15</v>
      </c>
      <c r="K36" s="63">
        <v>24</v>
      </c>
      <c r="L36" s="63">
        <v>10</v>
      </c>
      <c r="M36" s="63">
        <v>5</v>
      </c>
      <c r="N36" s="43">
        <f t="shared" si="0"/>
        <v>89</v>
      </c>
      <c r="O36" s="68">
        <f t="shared" si="9"/>
        <v>5303</v>
      </c>
    </row>
    <row r="37" spans="1:15" s="25" customFormat="1" ht="30">
      <c r="A37" s="19" t="s">
        <v>627</v>
      </c>
      <c r="B37" s="21" t="s">
        <v>493</v>
      </c>
      <c r="C37" s="20" t="s">
        <v>85</v>
      </c>
      <c r="D37" s="20" t="s">
        <v>86</v>
      </c>
      <c r="E37" s="19" t="s">
        <v>71</v>
      </c>
      <c r="F37" s="20" t="s">
        <v>11</v>
      </c>
      <c r="G37" s="18">
        <v>15000</v>
      </c>
      <c r="H37" s="63">
        <v>18</v>
      </c>
      <c r="I37" s="63">
        <v>16</v>
      </c>
      <c r="J37" s="63">
        <v>12</v>
      </c>
      <c r="K37" s="63">
        <v>19</v>
      </c>
      <c r="L37" s="63">
        <v>8</v>
      </c>
      <c r="M37" s="63">
        <v>8</v>
      </c>
      <c r="N37" s="43">
        <f t="shared" si="0"/>
        <v>81</v>
      </c>
      <c r="O37" s="68">
        <f>INT(G37*35.5%)</f>
        <v>5325</v>
      </c>
    </row>
    <row r="38" spans="1:15" s="25" customFormat="1" ht="30">
      <c r="A38" s="19" t="s">
        <v>634</v>
      </c>
      <c r="B38" s="21" t="s">
        <v>784</v>
      </c>
      <c r="C38" s="20" t="s">
        <v>273</v>
      </c>
      <c r="D38" s="20" t="s">
        <v>274</v>
      </c>
      <c r="E38" s="19" t="s">
        <v>275</v>
      </c>
      <c r="F38" s="20" t="s">
        <v>11</v>
      </c>
      <c r="G38" s="18">
        <v>6475</v>
      </c>
      <c r="H38" s="63">
        <v>20</v>
      </c>
      <c r="I38" s="63">
        <v>20</v>
      </c>
      <c r="J38" s="63">
        <v>17</v>
      </c>
      <c r="K38" s="63">
        <v>25</v>
      </c>
      <c r="L38" s="63">
        <v>9</v>
      </c>
      <c r="M38" s="63">
        <v>7</v>
      </c>
      <c r="N38" s="43">
        <f t="shared" si="0"/>
        <v>98</v>
      </c>
      <c r="O38" s="68">
        <f>INT(G38*56%)</f>
        <v>3626</v>
      </c>
    </row>
    <row r="39" spans="1:15" s="25" customFormat="1" ht="45">
      <c r="A39" s="19" t="s">
        <v>635</v>
      </c>
      <c r="B39" s="21" t="s">
        <v>497</v>
      </c>
      <c r="C39" s="20" t="s">
        <v>146</v>
      </c>
      <c r="D39" s="20" t="s">
        <v>147</v>
      </c>
      <c r="E39" s="19" t="s">
        <v>148</v>
      </c>
      <c r="F39" s="20" t="s">
        <v>11</v>
      </c>
      <c r="G39" s="18">
        <v>37500</v>
      </c>
      <c r="H39" s="63">
        <v>20</v>
      </c>
      <c r="I39" s="63">
        <v>20</v>
      </c>
      <c r="J39" s="63">
        <v>10</v>
      </c>
      <c r="K39" s="63">
        <v>22</v>
      </c>
      <c r="L39" s="63">
        <v>8</v>
      </c>
      <c r="M39" s="63">
        <v>10</v>
      </c>
      <c r="N39" s="43">
        <f t="shared" si="0"/>
        <v>90</v>
      </c>
      <c r="O39" s="68">
        <f>INT(G39*35.5%)</f>
        <v>13312</v>
      </c>
    </row>
    <row r="40" spans="1:15" s="25" customFormat="1" ht="30">
      <c r="A40" s="19" t="s">
        <v>636</v>
      </c>
      <c r="B40" s="21" t="s">
        <v>500</v>
      </c>
      <c r="C40" s="20" t="s">
        <v>238</v>
      </c>
      <c r="D40" s="20" t="s">
        <v>229</v>
      </c>
      <c r="E40" s="19" t="s">
        <v>230</v>
      </c>
      <c r="F40" s="20" t="s">
        <v>11</v>
      </c>
      <c r="G40" s="18">
        <v>28769</v>
      </c>
      <c r="H40" s="63">
        <v>20</v>
      </c>
      <c r="I40" s="63">
        <v>20</v>
      </c>
      <c r="J40" s="63">
        <v>17</v>
      </c>
      <c r="K40" s="63">
        <v>22</v>
      </c>
      <c r="L40" s="63">
        <v>9</v>
      </c>
      <c r="M40" s="63">
        <v>6</v>
      </c>
      <c r="N40" s="43">
        <f t="shared" si="0"/>
        <v>94</v>
      </c>
      <c r="O40" s="68">
        <f>INT(G40*35.5%)</f>
        <v>10212</v>
      </c>
    </row>
    <row r="41" spans="1:15" s="25" customFormat="1" ht="30">
      <c r="A41" s="19" t="s">
        <v>637</v>
      </c>
      <c r="B41" s="21" t="s">
        <v>502</v>
      </c>
      <c r="C41" s="20" t="s">
        <v>228</v>
      </c>
      <c r="D41" s="20" t="s">
        <v>229</v>
      </c>
      <c r="E41" s="19" t="s">
        <v>230</v>
      </c>
      <c r="F41" s="20" t="s">
        <v>11</v>
      </c>
      <c r="G41" s="18">
        <v>11500</v>
      </c>
      <c r="H41" s="63">
        <v>20</v>
      </c>
      <c r="I41" s="63">
        <v>20</v>
      </c>
      <c r="J41" s="63">
        <v>20</v>
      </c>
      <c r="K41" s="63">
        <v>25</v>
      </c>
      <c r="L41" s="63">
        <v>8</v>
      </c>
      <c r="M41" s="63">
        <v>10</v>
      </c>
      <c r="N41" s="43">
        <f t="shared" si="0"/>
        <v>103</v>
      </c>
      <c r="O41" s="68">
        <f>INT(G41*56%)</f>
        <v>6440</v>
      </c>
    </row>
    <row r="42" spans="1:15" s="25" customFormat="1" ht="60">
      <c r="A42" s="19" t="s">
        <v>628</v>
      </c>
      <c r="B42" s="21" t="s">
        <v>504</v>
      </c>
      <c r="C42" s="20" t="s">
        <v>155</v>
      </c>
      <c r="D42" s="20" t="s">
        <v>505</v>
      </c>
      <c r="E42" s="19" t="s">
        <v>157</v>
      </c>
      <c r="F42" s="20" t="s">
        <v>11</v>
      </c>
      <c r="G42" s="18">
        <v>1500</v>
      </c>
      <c r="H42" s="63">
        <v>16</v>
      </c>
      <c r="I42" s="63">
        <v>16</v>
      </c>
      <c r="J42" s="63">
        <v>20</v>
      </c>
      <c r="K42" s="63">
        <v>22</v>
      </c>
      <c r="L42" s="63">
        <v>14</v>
      </c>
      <c r="M42" s="63">
        <v>5</v>
      </c>
      <c r="N42" s="43">
        <f t="shared" si="0"/>
        <v>93</v>
      </c>
      <c r="O42" s="68">
        <f>INT(G42*35.5%)</f>
        <v>532</v>
      </c>
    </row>
    <row r="43" spans="1:15" s="25" customFormat="1" ht="45">
      <c r="A43" s="19" t="s">
        <v>629</v>
      </c>
      <c r="B43" s="21" t="s">
        <v>451</v>
      </c>
      <c r="C43" s="20" t="s">
        <v>325</v>
      </c>
      <c r="D43" s="20" t="s">
        <v>326</v>
      </c>
      <c r="E43" s="19" t="s">
        <v>13</v>
      </c>
      <c r="F43" s="20" t="s">
        <v>11</v>
      </c>
      <c r="G43" s="18">
        <v>10000</v>
      </c>
      <c r="H43" s="63">
        <v>18</v>
      </c>
      <c r="I43" s="63">
        <v>20</v>
      </c>
      <c r="J43" s="63">
        <v>18</v>
      </c>
      <c r="K43" s="63">
        <v>25</v>
      </c>
      <c r="L43" s="63">
        <v>10</v>
      </c>
      <c r="M43" s="63">
        <v>5</v>
      </c>
      <c r="N43" s="43">
        <f t="shared" si="0"/>
        <v>96</v>
      </c>
      <c r="O43" s="68">
        <f>INT(G43*56%)</f>
        <v>5600</v>
      </c>
    </row>
    <row r="44" spans="1:15" s="25" customFormat="1" ht="60">
      <c r="A44" s="19" t="s">
        <v>630</v>
      </c>
      <c r="B44" s="21" t="s">
        <v>452</v>
      </c>
      <c r="C44" s="20" t="s">
        <v>363</v>
      </c>
      <c r="D44" s="20" t="s">
        <v>364</v>
      </c>
      <c r="E44" s="19" t="s">
        <v>169</v>
      </c>
      <c r="F44" s="20" t="s">
        <v>11</v>
      </c>
      <c r="G44" s="18">
        <v>33000</v>
      </c>
      <c r="H44" s="63">
        <v>20</v>
      </c>
      <c r="I44" s="63">
        <v>15</v>
      </c>
      <c r="J44" s="63">
        <v>10</v>
      </c>
      <c r="K44" s="63">
        <v>25</v>
      </c>
      <c r="L44" s="63">
        <v>5</v>
      </c>
      <c r="M44" s="63">
        <v>10</v>
      </c>
      <c r="N44" s="43">
        <f t="shared" si="0"/>
        <v>85</v>
      </c>
      <c r="O44" s="68">
        <f t="shared" ref="O44:O45" si="10">INT(G44*35.5%)</f>
        <v>11715</v>
      </c>
    </row>
    <row r="45" spans="1:15" s="25" customFormat="1" ht="30">
      <c r="A45" s="19" t="s">
        <v>631</v>
      </c>
      <c r="B45" s="21" t="s">
        <v>454</v>
      </c>
      <c r="C45" s="20" t="s">
        <v>353</v>
      </c>
      <c r="D45" s="20" t="s">
        <v>354</v>
      </c>
      <c r="E45" s="19" t="s">
        <v>355</v>
      </c>
      <c r="F45" s="20" t="s">
        <v>11</v>
      </c>
      <c r="G45" s="18">
        <v>46750</v>
      </c>
      <c r="H45" s="63">
        <v>18</v>
      </c>
      <c r="I45" s="63">
        <v>20</v>
      </c>
      <c r="J45" s="63">
        <v>14</v>
      </c>
      <c r="K45" s="63">
        <v>23</v>
      </c>
      <c r="L45" s="63">
        <v>5</v>
      </c>
      <c r="M45" s="63">
        <v>10</v>
      </c>
      <c r="N45" s="43">
        <f t="shared" si="0"/>
        <v>90</v>
      </c>
      <c r="O45" s="68">
        <f t="shared" si="10"/>
        <v>16596</v>
      </c>
    </row>
    <row r="46" spans="1:15" s="25" customFormat="1" ht="45">
      <c r="A46" s="19" t="s">
        <v>638</v>
      </c>
      <c r="B46" s="21" t="s">
        <v>462</v>
      </c>
      <c r="C46" s="20" t="s">
        <v>379</v>
      </c>
      <c r="D46" s="20" t="s">
        <v>347</v>
      </c>
      <c r="E46" s="19" t="s">
        <v>13</v>
      </c>
      <c r="F46" s="20" t="s">
        <v>11</v>
      </c>
      <c r="G46" s="18">
        <v>4200</v>
      </c>
      <c r="H46" s="63">
        <v>14</v>
      </c>
      <c r="I46" s="63">
        <v>18</v>
      </c>
      <c r="J46" s="63">
        <v>8</v>
      </c>
      <c r="K46" s="63">
        <v>23</v>
      </c>
      <c r="L46" s="63">
        <v>9</v>
      </c>
      <c r="M46" s="63">
        <v>5</v>
      </c>
      <c r="N46" s="43">
        <f t="shared" si="0"/>
        <v>77</v>
      </c>
      <c r="O46" s="23">
        <f>INT(G46*32%)</f>
        <v>1344</v>
      </c>
    </row>
    <row r="47" spans="1:15" s="25" customFormat="1" ht="45">
      <c r="A47" s="19" t="s">
        <v>639</v>
      </c>
      <c r="B47" s="21" t="s">
        <v>467</v>
      </c>
      <c r="C47" s="20" t="s">
        <v>370</v>
      </c>
      <c r="D47" s="20" t="s">
        <v>371</v>
      </c>
      <c r="E47" s="19" t="s">
        <v>138</v>
      </c>
      <c r="F47" s="20" t="s">
        <v>696</v>
      </c>
      <c r="G47" s="18">
        <v>34200</v>
      </c>
      <c r="H47" s="63">
        <v>20</v>
      </c>
      <c r="I47" s="63">
        <v>13</v>
      </c>
      <c r="J47" s="63">
        <v>20</v>
      </c>
      <c r="K47" s="63">
        <v>25</v>
      </c>
      <c r="L47" s="63">
        <v>10</v>
      </c>
      <c r="M47" s="63">
        <v>8</v>
      </c>
      <c r="N47" s="43">
        <f t="shared" si="0"/>
        <v>96</v>
      </c>
      <c r="O47" s="68">
        <f>INT(G47*56%)</f>
        <v>19152</v>
      </c>
    </row>
    <row r="48" spans="1:15" s="25" customFormat="1" ht="45">
      <c r="A48" s="19" t="s">
        <v>632</v>
      </c>
      <c r="B48" s="21" t="s">
        <v>468</v>
      </c>
      <c r="C48" s="20" t="s">
        <v>233</v>
      </c>
      <c r="D48" s="20" t="s">
        <v>234</v>
      </c>
      <c r="E48" s="19" t="s">
        <v>235</v>
      </c>
      <c r="F48" s="20" t="s">
        <v>11</v>
      </c>
      <c r="G48" s="18">
        <v>5625</v>
      </c>
      <c r="H48" s="63">
        <v>20</v>
      </c>
      <c r="I48" s="63">
        <v>20</v>
      </c>
      <c r="J48" s="63">
        <v>14</v>
      </c>
      <c r="K48" s="63">
        <v>19</v>
      </c>
      <c r="L48" s="63">
        <v>3</v>
      </c>
      <c r="M48" s="63">
        <v>1</v>
      </c>
      <c r="N48" s="43">
        <f t="shared" si="0"/>
        <v>77</v>
      </c>
      <c r="O48" s="23">
        <f>INT(G48*32%)</f>
        <v>1800</v>
      </c>
    </row>
    <row r="49" spans="1:15" s="25" customFormat="1" ht="60">
      <c r="A49" s="19" t="s">
        <v>640</v>
      </c>
      <c r="B49" s="21" t="s">
        <v>470</v>
      </c>
      <c r="C49" s="20" t="s">
        <v>132</v>
      </c>
      <c r="D49" s="20" t="s">
        <v>133</v>
      </c>
      <c r="E49" s="19" t="s">
        <v>134</v>
      </c>
      <c r="F49" s="20" t="s">
        <v>11</v>
      </c>
      <c r="G49" s="18">
        <v>37480</v>
      </c>
      <c r="H49" s="63">
        <v>20</v>
      </c>
      <c r="I49" s="63">
        <v>18</v>
      </c>
      <c r="J49" s="63">
        <v>14</v>
      </c>
      <c r="K49" s="63">
        <v>25</v>
      </c>
      <c r="L49" s="63">
        <v>6</v>
      </c>
      <c r="M49" s="63">
        <v>10</v>
      </c>
      <c r="N49" s="43">
        <f t="shared" ref="N49:N73" si="11">SUM(H49+I49+J49+K49+L49+M49)</f>
        <v>93</v>
      </c>
      <c r="O49" s="68">
        <f t="shared" ref="O49:O51" si="12">INT(G49*35.5%)</f>
        <v>13305</v>
      </c>
    </row>
    <row r="50" spans="1:15" s="66" customFormat="1" ht="90">
      <c r="A50" s="19" t="s">
        <v>641</v>
      </c>
      <c r="B50" s="21" t="s">
        <v>472</v>
      </c>
      <c r="C50" s="20" t="s">
        <v>28</v>
      </c>
      <c r="D50" s="20" t="s">
        <v>29</v>
      </c>
      <c r="E50" s="19" t="s">
        <v>30</v>
      </c>
      <c r="F50" s="20" t="s">
        <v>696</v>
      </c>
      <c r="G50" s="18">
        <v>15000</v>
      </c>
      <c r="H50" s="65">
        <v>20</v>
      </c>
      <c r="I50" s="65">
        <v>20</v>
      </c>
      <c r="J50" s="65">
        <v>10</v>
      </c>
      <c r="K50" s="65">
        <v>25</v>
      </c>
      <c r="L50" s="65">
        <v>10</v>
      </c>
      <c r="M50" s="65">
        <v>1</v>
      </c>
      <c r="N50" s="43">
        <f t="shared" si="11"/>
        <v>86</v>
      </c>
      <c r="O50" s="68">
        <f t="shared" si="12"/>
        <v>5325</v>
      </c>
    </row>
    <row r="51" spans="1:15" s="66" customFormat="1" ht="45">
      <c r="A51" s="19" t="s">
        <v>642</v>
      </c>
      <c r="B51" s="21" t="s">
        <v>429</v>
      </c>
      <c r="C51" s="20" t="s">
        <v>298</v>
      </c>
      <c r="D51" s="20" t="s">
        <v>294</v>
      </c>
      <c r="E51" s="19" t="s">
        <v>13</v>
      </c>
      <c r="F51" s="20" t="s">
        <v>11</v>
      </c>
      <c r="G51" s="18">
        <v>24375</v>
      </c>
      <c r="H51" s="65">
        <v>8</v>
      </c>
      <c r="I51" s="65">
        <v>18</v>
      </c>
      <c r="J51" s="65">
        <v>18</v>
      </c>
      <c r="K51" s="65">
        <v>25</v>
      </c>
      <c r="L51" s="65">
        <v>15</v>
      </c>
      <c r="M51" s="65">
        <v>10</v>
      </c>
      <c r="N51" s="43">
        <f t="shared" si="11"/>
        <v>94</v>
      </c>
      <c r="O51" s="68">
        <f t="shared" si="12"/>
        <v>8653</v>
      </c>
    </row>
    <row r="52" spans="1:15" s="66" customFormat="1" ht="45">
      <c r="A52" s="19" t="s">
        <v>643</v>
      </c>
      <c r="B52" s="21" t="s">
        <v>431</v>
      </c>
      <c r="C52" s="20" t="s">
        <v>297</v>
      </c>
      <c r="D52" s="20" t="s">
        <v>294</v>
      </c>
      <c r="E52" s="19" t="s">
        <v>13</v>
      </c>
      <c r="F52" s="20" t="s">
        <v>11</v>
      </c>
      <c r="G52" s="18">
        <v>26250</v>
      </c>
      <c r="H52" s="65">
        <v>8</v>
      </c>
      <c r="I52" s="65">
        <v>20</v>
      </c>
      <c r="J52" s="65">
        <v>18</v>
      </c>
      <c r="K52" s="65">
        <v>25</v>
      </c>
      <c r="L52" s="65">
        <v>10</v>
      </c>
      <c r="M52" s="65">
        <v>10</v>
      </c>
      <c r="N52" s="43">
        <f>H52+I52+J52+K52+L52+M52</f>
        <v>91</v>
      </c>
      <c r="O52" s="68">
        <f>INT(G52*35.5%)</f>
        <v>9318</v>
      </c>
    </row>
    <row r="53" spans="1:15" s="66" customFormat="1" ht="45">
      <c r="A53" s="19" t="s">
        <v>644</v>
      </c>
      <c r="B53" s="21" t="s">
        <v>433</v>
      </c>
      <c r="C53" s="20" t="s">
        <v>293</v>
      </c>
      <c r="D53" s="20" t="s">
        <v>294</v>
      </c>
      <c r="E53" s="19" t="s">
        <v>13</v>
      </c>
      <c r="F53" s="20" t="s">
        <v>11</v>
      </c>
      <c r="G53" s="18">
        <v>31500</v>
      </c>
      <c r="H53" s="65">
        <v>18</v>
      </c>
      <c r="I53" s="65">
        <v>20</v>
      </c>
      <c r="J53" s="65">
        <v>18</v>
      </c>
      <c r="K53" s="65">
        <v>25</v>
      </c>
      <c r="L53" s="65">
        <v>10</v>
      </c>
      <c r="M53" s="65">
        <v>10</v>
      </c>
      <c r="N53" s="43">
        <f t="shared" si="11"/>
        <v>101</v>
      </c>
      <c r="O53" s="68">
        <f>INT(G53*56%)</f>
        <v>17640</v>
      </c>
    </row>
    <row r="54" spans="1:15" s="66" customFormat="1" ht="45">
      <c r="A54" s="19" t="s">
        <v>645</v>
      </c>
      <c r="B54" s="21" t="s">
        <v>434</v>
      </c>
      <c r="C54" s="20" t="s">
        <v>315</v>
      </c>
      <c r="D54" s="20" t="s">
        <v>316</v>
      </c>
      <c r="E54" s="19" t="s">
        <v>317</v>
      </c>
      <c r="F54" s="20" t="s">
        <v>11</v>
      </c>
      <c r="G54" s="18">
        <v>8750</v>
      </c>
      <c r="H54" s="65">
        <v>16</v>
      </c>
      <c r="I54" s="65">
        <v>20</v>
      </c>
      <c r="J54" s="65">
        <v>20</v>
      </c>
      <c r="K54" s="65">
        <v>25</v>
      </c>
      <c r="L54" s="65">
        <v>3</v>
      </c>
      <c r="M54" s="65">
        <v>10</v>
      </c>
      <c r="N54" s="43">
        <f t="shared" si="11"/>
        <v>94</v>
      </c>
      <c r="O54" s="68">
        <f>INT(G54*35.5%)</f>
        <v>3106</v>
      </c>
    </row>
    <row r="55" spans="1:15" s="66" customFormat="1" ht="60">
      <c r="A55" s="19" t="s">
        <v>646</v>
      </c>
      <c r="B55" s="21" t="s">
        <v>435</v>
      </c>
      <c r="C55" s="20" t="s">
        <v>305</v>
      </c>
      <c r="D55" s="20" t="s">
        <v>306</v>
      </c>
      <c r="E55" s="19" t="s">
        <v>307</v>
      </c>
      <c r="F55" s="20" t="s">
        <v>11</v>
      </c>
      <c r="G55" s="18">
        <v>15000</v>
      </c>
      <c r="H55" s="65">
        <v>18</v>
      </c>
      <c r="I55" s="65">
        <v>20</v>
      </c>
      <c r="J55" s="65">
        <v>20</v>
      </c>
      <c r="K55" s="65">
        <v>25</v>
      </c>
      <c r="L55" s="65">
        <v>10</v>
      </c>
      <c r="M55" s="65">
        <v>5</v>
      </c>
      <c r="N55" s="43">
        <f t="shared" si="11"/>
        <v>98</v>
      </c>
      <c r="O55" s="68">
        <f t="shared" ref="O55:O56" si="13">INT(G55*56%)</f>
        <v>8400</v>
      </c>
    </row>
    <row r="56" spans="1:15" s="66" customFormat="1" ht="75">
      <c r="A56" s="19" t="s">
        <v>647</v>
      </c>
      <c r="B56" s="21" t="s">
        <v>437</v>
      </c>
      <c r="C56" s="20" t="s">
        <v>373</v>
      </c>
      <c r="D56" s="20" t="s">
        <v>374</v>
      </c>
      <c r="E56" s="19" t="s">
        <v>13</v>
      </c>
      <c r="F56" s="20" t="s">
        <v>11</v>
      </c>
      <c r="G56" s="18">
        <v>42000</v>
      </c>
      <c r="H56" s="65">
        <v>20</v>
      </c>
      <c r="I56" s="65">
        <v>20</v>
      </c>
      <c r="J56" s="65">
        <v>16</v>
      </c>
      <c r="K56" s="65">
        <v>25</v>
      </c>
      <c r="L56" s="65">
        <v>15</v>
      </c>
      <c r="M56" s="65">
        <v>8</v>
      </c>
      <c r="N56" s="43">
        <f t="shared" si="11"/>
        <v>104</v>
      </c>
      <c r="O56" s="68">
        <f t="shared" si="13"/>
        <v>23520</v>
      </c>
    </row>
    <row r="57" spans="1:15" s="66" customFormat="1" ht="45">
      <c r="A57" s="19" t="s">
        <v>648</v>
      </c>
      <c r="B57" s="21" t="s">
        <v>440</v>
      </c>
      <c r="C57" s="20" t="s">
        <v>337</v>
      </c>
      <c r="D57" s="20" t="s">
        <v>339</v>
      </c>
      <c r="E57" s="19" t="s">
        <v>66</v>
      </c>
      <c r="F57" s="20" t="s">
        <v>11</v>
      </c>
      <c r="G57" s="18">
        <v>15750</v>
      </c>
      <c r="H57" s="65">
        <v>20</v>
      </c>
      <c r="I57" s="65">
        <v>20</v>
      </c>
      <c r="J57" s="65">
        <v>8</v>
      </c>
      <c r="K57" s="65">
        <v>25</v>
      </c>
      <c r="L57" s="65">
        <v>7</v>
      </c>
      <c r="M57" s="65">
        <v>10</v>
      </c>
      <c r="N57" s="43">
        <f t="shared" si="11"/>
        <v>90</v>
      </c>
      <c r="O57" s="68">
        <f t="shared" ref="O57:O58" si="14">INT(G57*35.5%)</f>
        <v>5591</v>
      </c>
    </row>
    <row r="58" spans="1:15" s="66" customFormat="1" ht="60">
      <c r="A58" s="19" t="s">
        <v>649</v>
      </c>
      <c r="B58" s="21" t="s">
        <v>441</v>
      </c>
      <c r="C58" s="20" t="s">
        <v>64</v>
      </c>
      <c r="D58" s="20" t="s">
        <v>65</v>
      </c>
      <c r="E58" s="19" t="s">
        <v>66</v>
      </c>
      <c r="F58" s="20" t="s">
        <v>696</v>
      </c>
      <c r="G58" s="18">
        <v>7500</v>
      </c>
      <c r="H58" s="65">
        <v>20</v>
      </c>
      <c r="I58" s="65">
        <v>20</v>
      </c>
      <c r="J58" s="65">
        <v>13</v>
      </c>
      <c r="K58" s="65">
        <v>23</v>
      </c>
      <c r="L58" s="65">
        <v>9</v>
      </c>
      <c r="M58" s="65">
        <v>8</v>
      </c>
      <c r="N58" s="43">
        <f t="shared" si="11"/>
        <v>93</v>
      </c>
      <c r="O58" s="68">
        <f t="shared" si="14"/>
        <v>2662</v>
      </c>
    </row>
    <row r="59" spans="1:15" s="25" customFormat="1" ht="45">
      <c r="A59" s="19" t="s">
        <v>650</v>
      </c>
      <c r="B59" s="21" t="s">
        <v>443</v>
      </c>
      <c r="C59" s="20" t="s">
        <v>268</v>
      </c>
      <c r="D59" s="20" t="s">
        <v>269</v>
      </c>
      <c r="E59" s="19" t="s">
        <v>270</v>
      </c>
      <c r="F59" s="20" t="s">
        <v>11</v>
      </c>
      <c r="G59" s="18">
        <v>26250</v>
      </c>
      <c r="H59" s="63">
        <v>20</v>
      </c>
      <c r="I59" s="63">
        <v>17</v>
      </c>
      <c r="J59" s="63">
        <v>13</v>
      </c>
      <c r="K59" s="63">
        <v>25</v>
      </c>
      <c r="L59" s="63">
        <v>10</v>
      </c>
      <c r="M59" s="63">
        <v>10</v>
      </c>
      <c r="N59" s="43">
        <f t="shared" si="11"/>
        <v>95</v>
      </c>
      <c r="O59" s="68">
        <f t="shared" ref="O59:O62" si="15">INT(G59*56%)</f>
        <v>14700</v>
      </c>
    </row>
    <row r="60" spans="1:15" s="25" customFormat="1" ht="60">
      <c r="A60" s="19" t="s">
        <v>651</v>
      </c>
      <c r="B60" s="21" t="s">
        <v>445</v>
      </c>
      <c r="C60" s="20" t="s">
        <v>223</v>
      </c>
      <c r="D60" s="20" t="s">
        <v>224</v>
      </c>
      <c r="E60" s="19" t="s">
        <v>225</v>
      </c>
      <c r="F60" s="20" t="s">
        <v>11</v>
      </c>
      <c r="G60" s="18">
        <v>22500</v>
      </c>
      <c r="H60" s="63">
        <v>18</v>
      </c>
      <c r="I60" s="63">
        <v>20</v>
      </c>
      <c r="J60" s="63">
        <v>16</v>
      </c>
      <c r="K60" s="63">
        <v>25</v>
      </c>
      <c r="L60" s="63">
        <v>10</v>
      </c>
      <c r="M60" s="63">
        <v>8</v>
      </c>
      <c r="N60" s="43">
        <f t="shared" si="11"/>
        <v>97</v>
      </c>
      <c r="O60" s="68">
        <f t="shared" si="15"/>
        <v>12600</v>
      </c>
    </row>
    <row r="61" spans="1:15" s="25" customFormat="1" ht="45">
      <c r="A61" s="19" t="s">
        <v>652</v>
      </c>
      <c r="B61" s="21" t="s">
        <v>446</v>
      </c>
      <c r="C61" s="20" t="s">
        <v>447</v>
      </c>
      <c r="D61" s="20" t="s">
        <v>367</v>
      </c>
      <c r="E61" s="19" t="s">
        <v>13</v>
      </c>
      <c r="F61" s="20" t="s">
        <v>11</v>
      </c>
      <c r="G61" s="18">
        <v>10000</v>
      </c>
      <c r="H61" s="63">
        <v>8</v>
      </c>
      <c r="I61" s="63">
        <v>20</v>
      </c>
      <c r="J61" s="63">
        <v>20</v>
      </c>
      <c r="K61" s="63">
        <v>25</v>
      </c>
      <c r="L61" s="63">
        <v>15</v>
      </c>
      <c r="M61" s="63">
        <v>9</v>
      </c>
      <c r="N61" s="43">
        <f t="shared" si="11"/>
        <v>97</v>
      </c>
      <c r="O61" s="68">
        <f t="shared" si="15"/>
        <v>5600</v>
      </c>
    </row>
    <row r="62" spans="1:15" s="25" customFormat="1" ht="45">
      <c r="A62" s="19" t="s">
        <v>653</v>
      </c>
      <c r="B62" s="21" t="s">
        <v>449</v>
      </c>
      <c r="C62" s="20" t="s">
        <v>208</v>
      </c>
      <c r="D62" s="20" t="s">
        <v>209</v>
      </c>
      <c r="E62" s="19" t="s">
        <v>13</v>
      </c>
      <c r="F62" s="20" t="s">
        <v>11</v>
      </c>
      <c r="G62" s="18">
        <v>5060</v>
      </c>
      <c r="H62" s="63">
        <v>18</v>
      </c>
      <c r="I62" s="63">
        <v>20</v>
      </c>
      <c r="J62" s="63">
        <v>20</v>
      </c>
      <c r="K62" s="63">
        <v>25</v>
      </c>
      <c r="L62" s="63">
        <v>8</v>
      </c>
      <c r="M62" s="63">
        <v>6</v>
      </c>
      <c r="N62" s="43">
        <f t="shared" si="11"/>
        <v>97</v>
      </c>
      <c r="O62" s="68">
        <f t="shared" si="15"/>
        <v>2833</v>
      </c>
    </row>
    <row r="63" spans="1:15" s="25" customFormat="1" ht="30">
      <c r="A63" s="19" t="s">
        <v>654</v>
      </c>
      <c r="B63" s="21" t="s">
        <v>450</v>
      </c>
      <c r="C63" s="20" t="s">
        <v>283</v>
      </c>
      <c r="D63" s="20" t="s">
        <v>284</v>
      </c>
      <c r="E63" s="19" t="s">
        <v>285</v>
      </c>
      <c r="F63" s="20" t="s">
        <v>11</v>
      </c>
      <c r="G63" s="18">
        <v>3700</v>
      </c>
      <c r="H63" s="63">
        <v>15</v>
      </c>
      <c r="I63" s="63">
        <v>16</v>
      </c>
      <c r="J63" s="63">
        <v>15</v>
      </c>
      <c r="K63" s="63">
        <v>19</v>
      </c>
      <c r="L63" s="63">
        <v>7</v>
      </c>
      <c r="M63" s="63">
        <v>5</v>
      </c>
      <c r="N63" s="43">
        <f t="shared" si="11"/>
        <v>77</v>
      </c>
      <c r="O63" s="23">
        <f t="shared" ref="O63:O64" si="16">INT(G63*32%)</f>
        <v>1184</v>
      </c>
    </row>
    <row r="64" spans="1:15" s="25" customFormat="1" ht="30">
      <c r="A64" s="19" t="s">
        <v>655</v>
      </c>
      <c r="B64" s="21" t="s">
        <v>394</v>
      </c>
      <c r="C64" s="20" t="s">
        <v>252</v>
      </c>
      <c r="D64" s="20" t="s">
        <v>253</v>
      </c>
      <c r="E64" s="19" t="s">
        <v>66</v>
      </c>
      <c r="F64" s="20" t="s">
        <v>11</v>
      </c>
      <c r="G64" s="18">
        <v>10000</v>
      </c>
      <c r="H64" s="63">
        <v>8</v>
      </c>
      <c r="I64" s="63">
        <v>14</v>
      </c>
      <c r="J64" s="63">
        <v>16</v>
      </c>
      <c r="K64" s="63">
        <v>23</v>
      </c>
      <c r="L64" s="63">
        <v>12</v>
      </c>
      <c r="M64" s="63">
        <v>3</v>
      </c>
      <c r="N64" s="43">
        <f t="shared" si="11"/>
        <v>76</v>
      </c>
      <c r="O64" s="23">
        <f t="shared" si="16"/>
        <v>3200</v>
      </c>
    </row>
    <row r="65" spans="1:15" s="25" customFormat="1" ht="30">
      <c r="A65" s="19" t="s">
        <v>656</v>
      </c>
      <c r="B65" s="21" t="s">
        <v>396</v>
      </c>
      <c r="C65" s="20" t="s">
        <v>256</v>
      </c>
      <c r="D65" s="20" t="s">
        <v>257</v>
      </c>
      <c r="E65" s="19" t="s">
        <v>66</v>
      </c>
      <c r="F65" s="20" t="s">
        <v>11</v>
      </c>
      <c r="G65" s="18">
        <v>2975</v>
      </c>
      <c r="H65" s="63">
        <v>17</v>
      </c>
      <c r="I65" s="63">
        <v>16</v>
      </c>
      <c r="J65" s="63">
        <v>17</v>
      </c>
      <c r="K65" s="63">
        <v>19</v>
      </c>
      <c r="L65" s="63">
        <v>6</v>
      </c>
      <c r="M65" s="63">
        <v>3</v>
      </c>
      <c r="N65" s="43">
        <f t="shared" si="11"/>
        <v>78</v>
      </c>
      <c r="O65" s="23">
        <f>INT(G65*32%)+162</f>
        <v>1114</v>
      </c>
    </row>
    <row r="66" spans="1:15" s="25" customFormat="1" ht="45">
      <c r="A66" s="19" t="s">
        <v>657</v>
      </c>
      <c r="B66" s="21" t="s">
        <v>397</v>
      </c>
      <c r="C66" s="20" t="s">
        <v>320</v>
      </c>
      <c r="D66" s="20" t="s">
        <v>294</v>
      </c>
      <c r="E66" s="19" t="s">
        <v>13</v>
      </c>
      <c r="F66" s="20" t="s">
        <v>11</v>
      </c>
      <c r="G66" s="18">
        <v>10000</v>
      </c>
      <c r="H66" s="63">
        <v>20</v>
      </c>
      <c r="I66" s="63">
        <v>16</v>
      </c>
      <c r="J66" s="63">
        <v>10</v>
      </c>
      <c r="K66" s="63">
        <v>21</v>
      </c>
      <c r="L66" s="63">
        <v>5</v>
      </c>
      <c r="M66" s="63">
        <v>10</v>
      </c>
      <c r="N66" s="43">
        <f t="shared" si="11"/>
        <v>82</v>
      </c>
      <c r="O66" s="68">
        <f t="shared" ref="O66:O68" si="17">INT(G66*35.5%)</f>
        <v>3550</v>
      </c>
    </row>
    <row r="67" spans="1:15" s="25" customFormat="1" ht="45">
      <c r="A67" s="19" t="s">
        <v>658</v>
      </c>
      <c r="B67" s="21" t="s">
        <v>599</v>
      </c>
      <c r="C67" s="20" t="s">
        <v>302</v>
      </c>
      <c r="D67" s="20" t="s">
        <v>294</v>
      </c>
      <c r="E67" s="19" t="s">
        <v>13</v>
      </c>
      <c r="F67" s="20" t="s">
        <v>11</v>
      </c>
      <c r="G67" s="18">
        <v>20000</v>
      </c>
      <c r="H67" s="63">
        <v>18</v>
      </c>
      <c r="I67" s="63">
        <v>15</v>
      </c>
      <c r="J67" s="63">
        <v>17</v>
      </c>
      <c r="K67" s="63">
        <v>23</v>
      </c>
      <c r="L67" s="63">
        <v>11</v>
      </c>
      <c r="M67" s="63">
        <v>6</v>
      </c>
      <c r="N67" s="43">
        <f t="shared" si="11"/>
        <v>90</v>
      </c>
      <c r="O67" s="68">
        <f t="shared" si="17"/>
        <v>7100</v>
      </c>
    </row>
    <row r="68" spans="1:15" s="25" customFormat="1" ht="60">
      <c r="A68" s="19" t="s">
        <v>659</v>
      </c>
      <c r="B68" s="21" t="s">
        <v>399</v>
      </c>
      <c r="C68" s="20" t="s">
        <v>400</v>
      </c>
      <c r="D68" s="20" t="s">
        <v>299</v>
      </c>
      <c r="E68" s="19" t="s">
        <v>13</v>
      </c>
      <c r="F68" s="20" t="s">
        <v>11</v>
      </c>
      <c r="G68" s="18">
        <v>25000</v>
      </c>
      <c r="H68" s="63">
        <v>20</v>
      </c>
      <c r="I68" s="63">
        <v>20</v>
      </c>
      <c r="J68" s="63">
        <v>11</v>
      </c>
      <c r="K68" s="63">
        <v>25</v>
      </c>
      <c r="L68" s="63">
        <v>8</v>
      </c>
      <c r="M68" s="63">
        <v>6</v>
      </c>
      <c r="N68" s="43">
        <f t="shared" si="11"/>
        <v>90</v>
      </c>
      <c r="O68" s="68">
        <f t="shared" si="17"/>
        <v>8875</v>
      </c>
    </row>
    <row r="69" spans="1:15" s="25" customFormat="1" ht="30">
      <c r="A69" s="19" t="s">
        <v>660</v>
      </c>
      <c r="B69" s="21" t="s">
        <v>405</v>
      </c>
      <c r="C69" s="20" t="s">
        <v>406</v>
      </c>
      <c r="D69" s="20" t="s">
        <v>407</v>
      </c>
      <c r="E69" s="19" t="s">
        <v>408</v>
      </c>
      <c r="F69" s="20" t="s">
        <v>11</v>
      </c>
      <c r="G69" s="18">
        <v>13750</v>
      </c>
      <c r="H69" s="63">
        <v>20</v>
      </c>
      <c r="I69" s="63">
        <v>20</v>
      </c>
      <c r="J69" s="63">
        <v>18</v>
      </c>
      <c r="K69" s="63">
        <v>22</v>
      </c>
      <c r="L69" s="63">
        <v>6</v>
      </c>
      <c r="M69" s="63">
        <v>7</v>
      </c>
      <c r="N69" s="43">
        <f t="shared" si="11"/>
        <v>93</v>
      </c>
      <c r="O69" s="68">
        <f t="shared" ref="O69:O71" si="18">INT(G69*35.5%)</f>
        <v>4881</v>
      </c>
    </row>
    <row r="70" spans="1:15" s="25" customFormat="1" ht="60">
      <c r="A70" s="19" t="s">
        <v>661</v>
      </c>
      <c r="B70" s="21" t="s">
        <v>413</v>
      </c>
      <c r="C70" s="20" t="s">
        <v>260</v>
      </c>
      <c r="D70" s="20" t="s">
        <v>414</v>
      </c>
      <c r="E70" s="19" t="s">
        <v>169</v>
      </c>
      <c r="F70" s="20" t="s">
        <v>11</v>
      </c>
      <c r="G70" s="18">
        <v>35000</v>
      </c>
      <c r="H70" s="63">
        <v>17</v>
      </c>
      <c r="I70" s="63">
        <v>15</v>
      </c>
      <c r="J70" s="63">
        <v>16</v>
      </c>
      <c r="K70" s="63">
        <v>20</v>
      </c>
      <c r="L70" s="63">
        <v>7</v>
      </c>
      <c r="M70" s="63">
        <v>7</v>
      </c>
      <c r="N70" s="43">
        <f t="shared" si="11"/>
        <v>82</v>
      </c>
      <c r="O70" s="68">
        <f t="shared" si="18"/>
        <v>12425</v>
      </c>
    </row>
    <row r="71" spans="1:15" s="25" customFormat="1" ht="30">
      <c r="A71" s="19" t="s">
        <v>662</v>
      </c>
      <c r="B71" s="21" t="s">
        <v>416</v>
      </c>
      <c r="C71" s="20" t="s">
        <v>417</v>
      </c>
      <c r="D71" s="20" t="s">
        <v>321</v>
      </c>
      <c r="E71" s="19" t="s">
        <v>322</v>
      </c>
      <c r="F71" s="20" t="s">
        <v>11</v>
      </c>
      <c r="G71" s="18">
        <v>4000</v>
      </c>
      <c r="H71" s="63">
        <v>20</v>
      </c>
      <c r="I71" s="63">
        <v>20</v>
      </c>
      <c r="J71" s="63">
        <v>15</v>
      </c>
      <c r="K71" s="63">
        <v>25</v>
      </c>
      <c r="L71" s="63">
        <v>8</v>
      </c>
      <c r="M71" s="63">
        <v>5</v>
      </c>
      <c r="N71" s="43">
        <f t="shared" si="11"/>
        <v>93</v>
      </c>
      <c r="O71" s="68">
        <f t="shared" si="18"/>
        <v>1420</v>
      </c>
    </row>
    <row r="72" spans="1:15" s="25" customFormat="1" ht="60">
      <c r="A72" s="19" t="s">
        <v>663</v>
      </c>
      <c r="B72" s="21" t="s">
        <v>419</v>
      </c>
      <c r="C72" s="20" t="s">
        <v>248</v>
      </c>
      <c r="D72" s="20" t="s">
        <v>249</v>
      </c>
      <c r="E72" s="19" t="s">
        <v>66</v>
      </c>
      <c r="F72" s="20" t="s">
        <v>11</v>
      </c>
      <c r="G72" s="18">
        <v>13500</v>
      </c>
      <c r="H72" s="63">
        <v>20</v>
      </c>
      <c r="I72" s="63">
        <v>20</v>
      </c>
      <c r="J72" s="63">
        <v>20</v>
      </c>
      <c r="K72" s="63">
        <v>25</v>
      </c>
      <c r="L72" s="63">
        <v>7</v>
      </c>
      <c r="M72" s="63">
        <v>9</v>
      </c>
      <c r="N72" s="43">
        <f t="shared" si="11"/>
        <v>101</v>
      </c>
      <c r="O72" s="68">
        <f>INT(G72*56%)</f>
        <v>7560</v>
      </c>
    </row>
    <row r="73" spans="1:15" s="25" customFormat="1" ht="45">
      <c r="A73" s="19" t="s">
        <v>664</v>
      </c>
      <c r="B73" s="21" t="s">
        <v>423</v>
      </c>
      <c r="C73" s="20" t="s">
        <v>207</v>
      </c>
      <c r="D73" s="20" t="s">
        <v>424</v>
      </c>
      <c r="E73" s="19" t="s">
        <v>425</v>
      </c>
      <c r="F73" s="20" t="s">
        <v>11</v>
      </c>
      <c r="G73" s="18">
        <v>25000</v>
      </c>
      <c r="H73" s="63">
        <v>17</v>
      </c>
      <c r="I73" s="63">
        <v>20</v>
      </c>
      <c r="J73" s="63">
        <v>20</v>
      </c>
      <c r="K73" s="63">
        <v>21</v>
      </c>
      <c r="L73" s="63">
        <v>5</v>
      </c>
      <c r="M73" s="63">
        <v>10</v>
      </c>
      <c r="N73" s="43">
        <f t="shared" si="11"/>
        <v>93</v>
      </c>
      <c r="O73" s="68">
        <f>INT(G73*35.5%)</f>
        <v>8875</v>
      </c>
    </row>
    <row r="74" spans="1:15">
      <c r="M74" s="69" t="s">
        <v>809</v>
      </c>
      <c r="N74" s="69"/>
      <c r="O74" s="13">
        <f>SUM(O3:O73)</f>
        <v>719000</v>
      </c>
    </row>
    <row r="75" spans="1:15">
      <c r="O75"/>
    </row>
    <row r="76" spans="1:15">
      <c r="O76"/>
    </row>
  </sheetData>
  <autoFilter ref="A2:N76"/>
  <mergeCells count="1"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Normal="100" workbookViewId="0">
      <selection activeCell="L2" sqref="L2"/>
    </sheetView>
  </sheetViews>
  <sheetFormatPr defaultRowHeight="15"/>
  <cols>
    <col min="1" max="1" width="5.85546875" customWidth="1"/>
    <col min="2" max="2" width="48.42578125" style="2" customWidth="1"/>
    <col min="3" max="3" width="25" customWidth="1"/>
    <col min="4" max="4" width="15.7109375" customWidth="1"/>
    <col min="5" max="5" width="9.140625" style="64"/>
    <col min="6" max="6" width="18.7109375" style="1" customWidth="1"/>
    <col min="7" max="7" width="12" customWidth="1"/>
    <col min="8" max="8" width="12.85546875" customWidth="1"/>
  </cols>
  <sheetData>
    <row r="1" spans="1:8" ht="33.75" customHeight="1">
      <c r="A1" s="77" t="s">
        <v>821</v>
      </c>
      <c r="B1" s="77"/>
      <c r="C1" s="77"/>
      <c r="D1" s="77"/>
      <c r="E1" s="77"/>
      <c r="F1" s="77"/>
    </row>
    <row r="2" spans="1:8" s="2" customFormat="1" ht="102" customHeight="1">
      <c r="A2" s="33" t="s">
        <v>695</v>
      </c>
      <c r="B2" s="33" t="s">
        <v>810</v>
      </c>
      <c r="C2" s="33" t="s">
        <v>816</v>
      </c>
      <c r="D2" s="33" t="s">
        <v>817</v>
      </c>
      <c r="E2" s="33" t="s">
        <v>819</v>
      </c>
      <c r="F2" s="70" t="s">
        <v>818</v>
      </c>
      <c r="G2" s="72"/>
    </row>
    <row r="3" spans="1:8" s="2" customFormat="1" ht="102" customHeight="1">
      <c r="A3" s="65" t="s">
        <v>594</v>
      </c>
      <c r="B3" s="63" t="s">
        <v>217</v>
      </c>
      <c r="C3" s="63" t="s">
        <v>218</v>
      </c>
      <c r="D3" s="65" t="s">
        <v>219</v>
      </c>
      <c r="E3" s="43">
        <v>105</v>
      </c>
      <c r="F3" s="70">
        <v>150000</v>
      </c>
      <c r="G3" s="72"/>
    </row>
    <row r="4" spans="1:8" s="66" customFormat="1" ht="30">
      <c r="A4" s="65" t="s">
        <v>595</v>
      </c>
      <c r="B4" s="63" t="s">
        <v>94</v>
      </c>
      <c r="C4" s="63" t="s">
        <v>95</v>
      </c>
      <c r="D4" s="65" t="s">
        <v>96</v>
      </c>
      <c r="E4" s="43">
        <v>104</v>
      </c>
      <c r="F4" s="43">
        <v>13160</v>
      </c>
    </row>
    <row r="5" spans="1:8" s="66" customFormat="1" ht="75">
      <c r="A5" s="65" t="s">
        <v>596</v>
      </c>
      <c r="B5" s="63" t="s">
        <v>373</v>
      </c>
      <c r="C5" s="63" t="s">
        <v>374</v>
      </c>
      <c r="D5" s="65" t="s">
        <v>13</v>
      </c>
      <c r="E5" s="43">
        <v>104</v>
      </c>
      <c r="F5" s="43">
        <v>19698</v>
      </c>
    </row>
    <row r="6" spans="1:8" s="66" customFormat="1" ht="30">
      <c r="A6" s="65" t="s">
        <v>597</v>
      </c>
      <c r="B6" s="63" t="s">
        <v>228</v>
      </c>
      <c r="C6" s="63" t="s">
        <v>229</v>
      </c>
      <c r="D6" s="65" t="s">
        <v>230</v>
      </c>
      <c r="E6" s="43">
        <v>103</v>
      </c>
      <c r="F6" s="43">
        <v>5405</v>
      </c>
    </row>
    <row r="7" spans="1:8" s="25" customFormat="1" ht="30">
      <c r="A7" s="65" t="s">
        <v>598</v>
      </c>
      <c r="B7" s="63" t="s">
        <v>82</v>
      </c>
      <c r="C7" s="63" t="s">
        <v>83</v>
      </c>
      <c r="D7" s="65" t="s">
        <v>13</v>
      </c>
      <c r="E7" s="43">
        <v>102</v>
      </c>
      <c r="F7" s="43">
        <v>8342</v>
      </c>
      <c r="G7" s="73"/>
      <c r="H7" s="73"/>
    </row>
    <row r="8" spans="1:8" s="25" customFormat="1" ht="30">
      <c r="A8" s="65" t="s">
        <v>600</v>
      </c>
      <c r="B8" s="63" t="s">
        <v>126</v>
      </c>
      <c r="C8" s="63" t="s">
        <v>113</v>
      </c>
      <c r="D8" s="65" t="s">
        <v>101</v>
      </c>
      <c r="E8" s="43">
        <v>101</v>
      </c>
      <c r="F8" s="43">
        <v>4700</v>
      </c>
      <c r="G8" s="73"/>
    </row>
    <row r="9" spans="1:8" s="25" customFormat="1" ht="45">
      <c r="A9" s="65" t="s">
        <v>601</v>
      </c>
      <c r="B9" s="63" t="s">
        <v>293</v>
      </c>
      <c r="C9" s="63" t="s">
        <v>294</v>
      </c>
      <c r="D9" s="65" t="s">
        <v>13</v>
      </c>
      <c r="E9" s="43">
        <v>101</v>
      </c>
      <c r="F9" s="43">
        <v>14805</v>
      </c>
    </row>
    <row r="10" spans="1:8" s="66" customFormat="1" ht="60">
      <c r="A10" s="65" t="s">
        <v>602</v>
      </c>
      <c r="B10" s="63" t="s">
        <v>248</v>
      </c>
      <c r="C10" s="63" t="s">
        <v>249</v>
      </c>
      <c r="D10" s="65" t="s">
        <v>66</v>
      </c>
      <c r="E10" s="43">
        <v>101</v>
      </c>
      <c r="F10" s="43">
        <v>6345</v>
      </c>
      <c r="G10" s="73"/>
      <c r="H10" s="25"/>
    </row>
    <row r="11" spans="1:8" s="25" customFormat="1" ht="30">
      <c r="A11" s="65" t="s">
        <v>603</v>
      </c>
      <c r="B11" s="63" t="s">
        <v>16</v>
      </c>
      <c r="C11" s="63" t="s">
        <v>17</v>
      </c>
      <c r="D11" s="65" t="s">
        <v>18</v>
      </c>
      <c r="E11" s="43">
        <v>98</v>
      </c>
      <c r="F11" s="75">
        <v>1935</v>
      </c>
      <c r="G11" s="73"/>
      <c r="H11" s="73"/>
    </row>
    <row r="12" spans="1:8" s="66" customFormat="1" ht="45">
      <c r="A12" s="65" t="s">
        <v>604</v>
      </c>
      <c r="B12" s="63" t="s">
        <v>39</v>
      </c>
      <c r="C12" s="63" t="s">
        <v>33</v>
      </c>
      <c r="D12" s="65" t="s">
        <v>34</v>
      </c>
      <c r="E12" s="43">
        <v>98</v>
      </c>
      <c r="F12" s="75">
        <v>5835</v>
      </c>
      <c r="G12" s="73"/>
    </row>
    <row r="13" spans="1:8" s="66" customFormat="1" ht="30">
      <c r="A13" s="65" t="s">
        <v>605</v>
      </c>
      <c r="B13" s="63" t="s">
        <v>273</v>
      </c>
      <c r="C13" s="63" t="s">
        <v>274</v>
      </c>
      <c r="D13" s="65" t="s">
        <v>275</v>
      </c>
      <c r="E13" s="43">
        <v>98</v>
      </c>
      <c r="F13" s="75">
        <v>2784</v>
      </c>
      <c r="G13" s="73"/>
      <c r="H13" s="25"/>
    </row>
    <row r="14" spans="1:8" s="66" customFormat="1" ht="60">
      <c r="A14" s="65" t="s">
        <v>606</v>
      </c>
      <c r="B14" s="63" t="s">
        <v>305</v>
      </c>
      <c r="C14" s="63" t="s">
        <v>306</v>
      </c>
      <c r="D14" s="65" t="s">
        <v>307</v>
      </c>
      <c r="E14" s="43">
        <v>98</v>
      </c>
      <c r="F14" s="75">
        <v>6450</v>
      </c>
      <c r="G14" s="73"/>
      <c r="H14" s="25"/>
    </row>
    <row r="15" spans="1:8" s="66" customFormat="1" ht="60">
      <c r="A15" s="65" t="s">
        <v>607</v>
      </c>
      <c r="B15" s="63" t="s">
        <v>223</v>
      </c>
      <c r="C15" s="63" t="s">
        <v>224</v>
      </c>
      <c r="D15" s="65" t="s">
        <v>225</v>
      </c>
      <c r="E15" s="43">
        <v>97</v>
      </c>
      <c r="F15" s="75">
        <v>9675</v>
      </c>
      <c r="G15" s="73"/>
      <c r="H15" s="25"/>
    </row>
    <row r="16" spans="1:8" s="66" customFormat="1" ht="45">
      <c r="A16" s="65" t="s">
        <v>608</v>
      </c>
      <c r="B16" s="63" t="s">
        <v>447</v>
      </c>
      <c r="C16" s="63" t="s">
        <v>367</v>
      </c>
      <c r="D16" s="65" t="s">
        <v>13</v>
      </c>
      <c r="E16" s="43">
        <v>97</v>
      </c>
      <c r="F16" s="75">
        <v>4300</v>
      </c>
      <c r="G16" s="73"/>
      <c r="H16" s="25"/>
    </row>
    <row r="17" spans="1:8" s="66" customFormat="1" ht="45">
      <c r="A17" s="65" t="s">
        <v>609</v>
      </c>
      <c r="B17" s="63" t="s">
        <v>208</v>
      </c>
      <c r="C17" s="63" t="s">
        <v>209</v>
      </c>
      <c r="D17" s="65" t="s">
        <v>13</v>
      </c>
      <c r="E17" s="43">
        <v>97</v>
      </c>
      <c r="F17" s="75">
        <v>2175</v>
      </c>
    </row>
    <row r="18" spans="1:8" s="66" customFormat="1" ht="45">
      <c r="A18" s="65" t="s">
        <v>610</v>
      </c>
      <c r="B18" s="63" t="s">
        <v>38</v>
      </c>
      <c r="C18" s="63" t="s">
        <v>33</v>
      </c>
      <c r="D18" s="65" t="s">
        <v>34</v>
      </c>
      <c r="E18" s="43">
        <v>96</v>
      </c>
      <c r="F18" s="75">
        <v>7707</v>
      </c>
      <c r="G18" s="73"/>
      <c r="H18" s="25"/>
    </row>
    <row r="19" spans="1:8" s="66" customFormat="1" ht="45">
      <c r="A19" s="65" t="s">
        <v>611</v>
      </c>
      <c r="B19" s="63" t="s">
        <v>41</v>
      </c>
      <c r="C19" s="63" t="s">
        <v>33</v>
      </c>
      <c r="D19" s="65" t="s">
        <v>34</v>
      </c>
      <c r="E19" s="43">
        <v>96</v>
      </c>
      <c r="F19" s="75">
        <v>7056</v>
      </c>
    </row>
    <row r="20" spans="1:8" s="66" customFormat="1" ht="45">
      <c r="A20" s="65" t="s">
        <v>612</v>
      </c>
      <c r="B20" s="63" t="s">
        <v>325</v>
      </c>
      <c r="C20" s="63" t="s">
        <v>326</v>
      </c>
      <c r="D20" s="65" t="s">
        <v>13</v>
      </c>
      <c r="E20" s="43">
        <v>96</v>
      </c>
      <c r="F20" s="75">
        <v>4300</v>
      </c>
      <c r="G20" s="73"/>
      <c r="H20" s="25"/>
    </row>
    <row r="21" spans="1:8" s="66" customFormat="1" ht="45">
      <c r="A21" s="65" t="s">
        <v>613</v>
      </c>
      <c r="B21" s="63" t="s">
        <v>370</v>
      </c>
      <c r="C21" s="63" t="s">
        <v>371</v>
      </c>
      <c r="D21" s="65" t="s">
        <v>138</v>
      </c>
      <c r="E21" s="43">
        <v>96</v>
      </c>
      <c r="F21" s="75">
        <v>14706</v>
      </c>
      <c r="G21" s="73"/>
      <c r="H21" s="25"/>
    </row>
    <row r="22" spans="1:8" s="66" customFormat="1" ht="45">
      <c r="A22" s="65" t="s">
        <v>614</v>
      </c>
      <c r="B22" s="63" t="s">
        <v>194</v>
      </c>
      <c r="C22" s="63" t="s">
        <v>195</v>
      </c>
      <c r="D22" s="65" t="s">
        <v>196</v>
      </c>
      <c r="E22" s="43">
        <v>95</v>
      </c>
      <c r="F22" s="75">
        <v>4257</v>
      </c>
    </row>
    <row r="23" spans="1:8" s="66" customFormat="1" ht="45">
      <c r="A23" s="65" t="s">
        <v>615</v>
      </c>
      <c r="B23" s="63" t="s">
        <v>268</v>
      </c>
      <c r="C23" s="63" t="s">
        <v>269</v>
      </c>
      <c r="D23" s="65" t="s">
        <v>270</v>
      </c>
      <c r="E23" s="43">
        <v>95</v>
      </c>
      <c r="F23" s="75">
        <v>11287</v>
      </c>
      <c r="G23" s="73"/>
      <c r="H23" s="25"/>
    </row>
    <row r="24" spans="1:8" s="66" customFormat="1" ht="30">
      <c r="A24" s="65" t="s">
        <v>616</v>
      </c>
      <c r="B24" s="63" t="s">
        <v>238</v>
      </c>
      <c r="C24" s="63" t="s">
        <v>229</v>
      </c>
      <c r="D24" s="65" t="s">
        <v>230</v>
      </c>
      <c r="E24" s="43">
        <v>94</v>
      </c>
      <c r="F24" s="75">
        <v>12370</v>
      </c>
      <c r="G24" s="73"/>
      <c r="H24" s="25"/>
    </row>
    <row r="25" spans="1:8" s="66" customFormat="1" ht="45">
      <c r="A25" s="65" t="s">
        <v>694</v>
      </c>
      <c r="B25" s="63" t="s">
        <v>298</v>
      </c>
      <c r="C25" s="63" t="s">
        <v>294</v>
      </c>
      <c r="D25" s="65" t="s">
        <v>13</v>
      </c>
      <c r="E25" s="43">
        <v>94</v>
      </c>
      <c r="F25" s="75">
        <v>10481</v>
      </c>
    </row>
    <row r="26" spans="1:8" s="66" customFormat="1" ht="45">
      <c r="A26" s="65" t="s">
        <v>617</v>
      </c>
      <c r="B26" s="63" t="s">
        <v>315</v>
      </c>
      <c r="C26" s="63" t="s">
        <v>316</v>
      </c>
      <c r="D26" s="65" t="s">
        <v>317</v>
      </c>
      <c r="E26" s="43">
        <v>94</v>
      </c>
      <c r="F26" s="75">
        <v>3762</v>
      </c>
    </row>
    <row r="27" spans="1:8" s="66" customFormat="1" ht="60">
      <c r="A27" s="65" t="s">
        <v>618</v>
      </c>
      <c r="B27" s="63" t="s">
        <v>155</v>
      </c>
      <c r="C27" s="63" t="s">
        <v>505</v>
      </c>
      <c r="D27" s="65" t="s">
        <v>157</v>
      </c>
      <c r="E27" s="43">
        <v>93</v>
      </c>
      <c r="F27" s="75">
        <v>645</v>
      </c>
    </row>
    <row r="28" spans="1:8" s="66" customFormat="1" ht="60">
      <c r="A28" s="65" t="s">
        <v>619</v>
      </c>
      <c r="B28" s="63" t="s">
        <v>132</v>
      </c>
      <c r="C28" s="63" t="s">
        <v>133</v>
      </c>
      <c r="D28" s="65" t="s">
        <v>134</v>
      </c>
      <c r="E28" s="43">
        <v>93</v>
      </c>
      <c r="F28" s="75">
        <v>16116</v>
      </c>
    </row>
    <row r="29" spans="1:8" s="66" customFormat="1" ht="60">
      <c r="A29" s="65" t="s">
        <v>620</v>
      </c>
      <c r="B29" s="63" t="s">
        <v>64</v>
      </c>
      <c r="C29" s="63" t="s">
        <v>65</v>
      </c>
      <c r="D29" s="65" t="s">
        <v>66</v>
      </c>
      <c r="E29" s="43">
        <v>93</v>
      </c>
      <c r="F29" s="75">
        <v>3225</v>
      </c>
      <c r="G29" s="73"/>
      <c r="H29" s="25"/>
    </row>
    <row r="30" spans="1:8" s="66" customFormat="1" ht="30">
      <c r="A30" s="65" t="s">
        <v>621</v>
      </c>
      <c r="B30" s="63" t="s">
        <v>406</v>
      </c>
      <c r="C30" s="63" t="s">
        <v>407</v>
      </c>
      <c r="D30" s="65" t="s">
        <v>408</v>
      </c>
      <c r="E30" s="43">
        <v>93</v>
      </c>
      <c r="F30" s="75">
        <v>5912</v>
      </c>
      <c r="G30" s="73"/>
      <c r="H30" s="73"/>
    </row>
    <row r="31" spans="1:8" s="66" customFormat="1" ht="30">
      <c r="A31" s="65" t="s">
        <v>622</v>
      </c>
      <c r="B31" s="63" t="s">
        <v>417</v>
      </c>
      <c r="C31" s="63" t="s">
        <v>321</v>
      </c>
      <c r="D31" s="65" t="s">
        <v>322</v>
      </c>
      <c r="E31" s="43">
        <v>93</v>
      </c>
      <c r="F31" s="75">
        <v>1720</v>
      </c>
      <c r="G31" s="73"/>
      <c r="H31" s="25"/>
    </row>
    <row r="32" spans="1:8" s="66" customFormat="1" ht="45">
      <c r="A32" s="65" t="s">
        <v>623</v>
      </c>
      <c r="B32" s="63" t="s">
        <v>207</v>
      </c>
      <c r="C32" s="63" t="s">
        <v>424</v>
      </c>
      <c r="D32" s="65" t="s">
        <v>425</v>
      </c>
      <c r="E32" s="43">
        <v>93</v>
      </c>
      <c r="F32" s="75">
        <v>10750</v>
      </c>
      <c r="G32" s="73"/>
      <c r="H32" s="25"/>
    </row>
    <row r="33" spans="1:8" s="66" customFormat="1" ht="60">
      <c r="A33" s="65" t="s">
        <v>624</v>
      </c>
      <c r="B33" s="63" t="s">
        <v>192</v>
      </c>
      <c r="C33" s="63" t="s">
        <v>189</v>
      </c>
      <c r="D33" s="65" t="s">
        <v>51</v>
      </c>
      <c r="E33" s="43">
        <v>92</v>
      </c>
      <c r="F33" s="75">
        <v>30000</v>
      </c>
      <c r="G33" s="73"/>
      <c r="H33" s="25"/>
    </row>
    <row r="34" spans="1:8" s="66" customFormat="1" ht="45">
      <c r="A34" s="65" t="s">
        <v>633</v>
      </c>
      <c r="B34" s="63" t="s">
        <v>48</v>
      </c>
      <c r="C34" s="63" t="s">
        <v>33</v>
      </c>
      <c r="D34" s="65" t="s">
        <v>34</v>
      </c>
      <c r="E34" s="43">
        <v>91</v>
      </c>
      <c r="F34" s="75">
        <v>10238</v>
      </c>
      <c r="G34" s="73"/>
      <c r="H34" s="25"/>
    </row>
    <row r="35" spans="1:8" s="25" customFormat="1" ht="45">
      <c r="A35" s="65" t="s">
        <v>625</v>
      </c>
      <c r="B35" s="63" t="s">
        <v>297</v>
      </c>
      <c r="C35" s="63" t="s">
        <v>294</v>
      </c>
      <c r="D35" s="65" t="s">
        <v>13</v>
      </c>
      <c r="E35" s="43">
        <v>91</v>
      </c>
      <c r="F35" s="75">
        <v>11287</v>
      </c>
      <c r="G35" s="73"/>
      <c r="H35" s="73"/>
    </row>
    <row r="36" spans="1:8" s="25" customFormat="1" ht="45">
      <c r="A36" s="65" t="s">
        <v>626</v>
      </c>
      <c r="B36" s="63" t="s">
        <v>120</v>
      </c>
      <c r="C36" s="63" t="s">
        <v>122</v>
      </c>
      <c r="D36" s="65" t="s">
        <v>123</v>
      </c>
      <c r="E36" s="43">
        <v>90</v>
      </c>
      <c r="F36" s="75">
        <v>5375</v>
      </c>
      <c r="G36" s="73"/>
    </row>
    <row r="37" spans="1:8" s="25" customFormat="1" ht="30">
      <c r="A37" s="65" t="s">
        <v>627</v>
      </c>
      <c r="B37" s="63" t="s">
        <v>528</v>
      </c>
      <c r="C37" s="63" t="s">
        <v>529</v>
      </c>
      <c r="D37" s="65" t="s">
        <v>530</v>
      </c>
      <c r="E37" s="43">
        <v>90</v>
      </c>
      <c r="F37" s="75">
        <v>9191</v>
      </c>
      <c r="G37" s="73"/>
    </row>
    <row r="38" spans="1:8" s="25" customFormat="1" ht="45">
      <c r="A38" s="65" t="s">
        <v>634</v>
      </c>
      <c r="B38" s="63" t="s">
        <v>146</v>
      </c>
      <c r="C38" s="63" t="s">
        <v>147</v>
      </c>
      <c r="D38" s="65" t="s">
        <v>148</v>
      </c>
      <c r="E38" s="43">
        <v>90</v>
      </c>
      <c r="F38" s="75">
        <v>16125</v>
      </c>
      <c r="G38" s="73"/>
    </row>
    <row r="39" spans="1:8" s="25" customFormat="1" ht="30">
      <c r="A39" s="65" t="s">
        <v>635</v>
      </c>
      <c r="B39" s="63" t="s">
        <v>353</v>
      </c>
      <c r="C39" s="63" t="s">
        <v>354</v>
      </c>
      <c r="D39" s="65" t="s">
        <v>355</v>
      </c>
      <c r="E39" s="43">
        <v>90</v>
      </c>
      <c r="F39" s="75">
        <v>20000</v>
      </c>
    </row>
    <row r="40" spans="1:8" s="25" customFormat="1" ht="45">
      <c r="A40" s="65" t="s">
        <v>636</v>
      </c>
      <c r="B40" s="63" t="s">
        <v>337</v>
      </c>
      <c r="C40" s="63" t="s">
        <v>339</v>
      </c>
      <c r="D40" s="65" t="s">
        <v>66</v>
      </c>
      <c r="E40" s="43">
        <v>90</v>
      </c>
      <c r="F40" s="75">
        <v>6772</v>
      </c>
      <c r="G40" s="73"/>
    </row>
    <row r="41" spans="1:8" s="25" customFormat="1" ht="45">
      <c r="A41" s="65" t="s">
        <v>637</v>
      </c>
      <c r="B41" s="63" t="s">
        <v>302</v>
      </c>
      <c r="C41" s="63" t="s">
        <v>294</v>
      </c>
      <c r="D41" s="65" t="s">
        <v>13</v>
      </c>
      <c r="E41" s="43">
        <v>90</v>
      </c>
      <c r="F41" s="75">
        <v>8600</v>
      </c>
      <c r="G41" s="73"/>
    </row>
    <row r="42" spans="1:8" s="25" customFormat="1" ht="60">
      <c r="A42" s="65" t="s">
        <v>628</v>
      </c>
      <c r="B42" s="63" t="s">
        <v>400</v>
      </c>
      <c r="C42" s="63" t="s">
        <v>299</v>
      </c>
      <c r="D42" s="65" t="s">
        <v>13</v>
      </c>
      <c r="E42" s="43">
        <v>90</v>
      </c>
      <c r="F42" s="75">
        <v>10750</v>
      </c>
      <c r="G42" s="73"/>
      <c r="H42" s="73"/>
    </row>
    <row r="43" spans="1:8" s="25" customFormat="1" ht="45">
      <c r="A43" s="65" t="s">
        <v>629</v>
      </c>
      <c r="B43" s="63" t="s">
        <v>47</v>
      </c>
      <c r="C43" s="63" t="s">
        <v>33</v>
      </c>
      <c r="D43" s="65" t="s">
        <v>34</v>
      </c>
      <c r="E43" s="43">
        <v>89</v>
      </c>
      <c r="F43" s="75">
        <v>19954</v>
      </c>
      <c r="G43" s="73"/>
      <c r="H43" s="73"/>
    </row>
    <row r="44" spans="1:8" s="25" customFormat="1" ht="30">
      <c r="A44" s="65" t="s">
        <v>630</v>
      </c>
      <c r="B44" s="63" t="s">
        <v>128</v>
      </c>
      <c r="C44" s="63" t="s">
        <v>129</v>
      </c>
      <c r="D44" s="65" t="s">
        <v>13</v>
      </c>
      <c r="E44" s="43">
        <v>89</v>
      </c>
      <c r="F44" s="75">
        <v>15910</v>
      </c>
      <c r="G44" s="73"/>
      <c r="H44" s="73"/>
    </row>
    <row r="45" spans="1:8" s="25" customFormat="1" ht="30">
      <c r="A45" s="65" t="s">
        <v>631</v>
      </c>
      <c r="B45" s="63" t="s">
        <v>176</v>
      </c>
      <c r="C45" s="63" t="s">
        <v>105</v>
      </c>
      <c r="D45" s="65" t="s">
        <v>106</v>
      </c>
      <c r="E45" s="43">
        <v>89</v>
      </c>
      <c r="F45" s="75">
        <v>4116</v>
      </c>
      <c r="G45" s="73"/>
    </row>
    <row r="46" spans="1:8" s="25" customFormat="1" ht="60">
      <c r="A46" s="65" t="s">
        <v>638</v>
      </c>
      <c r="B46" s="63" t="s">
        <v>187</v>
      </c>
      <c r="C46" s="63" t="s">
        <v>189</v>
      </c>
      <c r="D46" s="65" t="s">
        <v>51</v>
      </c>
      <c r="E46" s="43">
        <v>89</v>
      </c>
      <c r="F46" s="75">
        <v>12950</v>
      </c>
      <c r="G46" s="73"/>
    </row>
    <row r="47" spans="1:8" s="25" customFormat="1" ht="45">
      <c r="A47" s="65" t="s">
        <v>639</v>
      </c>
      <c r="B47" s="63" t="s">
        <v>178</v>
      </c>
      <c r="C47" s="63" t="s">
        <v>179</v>
      </c>
      <c r="D47" s="65" t="s">
        <v>180</v>
      </c>
      <c r="E47" s="43">
        <v>89</v>
      </c>
      <c r="F47" s="75">
        <v>5749</v>
      </c>
    </row>
    <row r="48" spans="1:8" s="25" customFormat="1" ht="30">
      <c r="A48" s="65" t="s">
        <v>632</v>
      </c>
      <c r="B48" s="63" t="s">
        <v>490</v>
      </c>
      <c r="C48" s="63" t="s">
        <v>328</v>
      </c>
      <c r="D48" s="65" t="s">
        <v>329</v>
      </c>
      <c r="E48" s="43">
        <v>89</v>
      </c>
      <c r="F48" s="75">
        <v>5527</v>
      </c>
      <c r="G48" s="73"/>
    </row>
    <row r="49" spans="1:8" s="25" customFormat="1" ht="60">
      <c r="A49" s="65" t="s">
        <v>640</v>
      </c>
      <c r="B49" s="63" t="s">
        <v>116</v>
      </c>
      <c r="C49" s="63" t="s">
        <v>117</v>
      </c>
      <c r="D49" s="65" t="s">
        <v>13</v>
      </c>
      <c r="E49" s="43">
        <v>88</v>
      </c>
      <c r="F49" s="75">
        <v>6660</v>
      </c>
      <c r="G49" s="73"/>
      <c r="H49" s="73"/>
    </row>
    <row r="50" spans="1:8" s="25" customFormat="1" ht="45">
      <c r="A50" s="65" t="s">
        <v>641</v>
      </c>
      <c r="B50" s="63" t="s">
        <v>161</v>
      </c>
      <c r="C50" s="63" t="s">
        <v>162</v>
      </c>
      <c r="D50" s="65" t="s">
        <v>163</v>
      </c>
      <c r="E50" s="43">
        <v>88</v>
      </c>
      <c r="F50" s="75">
        <v>4162</v>
      </c>
      <c r="G50" s="73"/>
    </row>
    <row r="51" spans="1:8" s="25" customFormat="1" ht="45">
      <c r="A51" s="65" t="s">
        <v>642</v>
      </c>
      <c r="B51" s="63" t="s">
        <v>42</v>
      </c>
      <c r="C51" s="63" t="s">
        <v>43</v>
      </c>
      <c r="D51" s="65" t="s">
        <v>34</v>
      </c>
      <c r="E51" s="43">
        <v>87</v>
      </c>
      <c r="F51" s="75">
        <v>3700</v>
      </c>
    </row>
    <row r="52" spans="1:8" s="25" customFormat="1" ht="45">
      <c r="A52" s="65" t="s">
        <v>643</v>
      </c>
      <c r="B52" s="63" t="s">
        <v>136</v>
      </c>
      <c r="C52" s="63" t="s">
        <v>137</v>
      </c>
      <c r="D52" s="65" t="s">
        <v>138</v>
      </c>
      <c r="E52" s="43">
        <v>87</v>
      </c>
      <c r="F52" s="75">
        <v>12247</v>
      </c>
      <c r="G52" s="73"/>
    </row>
    <row r="53" spans="1:8" s="25" customFormat="1" ht="60">
      <c r="A53" s="65" t="s">
        <v>644</v>
      </c>
      <c r="B53" s="63" t="s">
        <v>68</v>
      </c>
      <c r="C53" s="63" t="s">
        <v>69</v>
      </c>
      <c r="D53" s="65" t="s">
        <v>70</v>
      </c>
      <c r="E53" s="43">
        <v>86</v>
      </c>
      <c r="F53" s="75">
        <v>30563</v>
      </c>
      <c r="G53" s="73"/>
    </row>
    <row r="54" spans="1:8" s="25" customFormat="1" ht="90">
      <c r="A54" s="65" t="s">
        <v>645</v>
      </c>
      <c r="B54" s="63" t="s">
        <v>28</v>
      </c>
      <c r="C54" s="63" t="s">
        <v>29</v>
      </c>
      <c r="D54" s="65" t="s">
        <v>30</v>
      </c>
      <c r="E54" s="43">
        <v>86</v>
      </c>
      <c r="F54" s="75">
        <v>5550</v>
      </c>
      <c r="G54" s="73"/>
      <c r="H54" s="73"/>
    </row>
    <row r="55" spans="1:8" s="25" customFormat="1" ht="60">
      <c r="A55" s="65" t="s">
        <v>646</v>
      </c>
      <c r="B55" s="63" t="s">
        <v>363</v>
      </c>
      <c r="C55" s="63" t="s">
        <v>364</v>
      </c>
      <c r="D55" s="65" t="s">
        <v>169</v>
      </c>
      <c r="E55" s="43">
        <v>85</v>
      </c>
      <c r="F55" s="75">
        <v>12210</v>
      </c>
    </row>
    <row r="56" spans="1:8" s="25" customFormat="1" ht="60">
      <c r="A56" s="65" t="s">
        <v>647</v>
      </c>
      <c r="B56" s="63" t="s">
        <v>483</v>
      </c>
      <c r="C56" s="63" t="s">
        <v>484</v>
      </c>
      <c r="D56" s="65" t="s">
        <v>485</v>
      </c>
      <c r="E56" s="43">
        <v>84</v>
      </c>
      <c r="F56" s="75">
        <v>1480</v>
      </c>
    </row>
    <row r="57" spans="1:8" s="25" customFormat="1" ht="60">
      <c r="A57" s="65" t="s">
        <v>648</v>
      </c>
      <c r="B57" s="63" t="s">
        <v>342</v>
      </c>
      <c r="C57" s="63" t="s">
        <v>343</v>
      </c>
      <c r="D57" s="65" t="s">
        <v>344</v>
      </c>
      <c r="E57" s="43">
        <v>83</v>
      </c>
      <c r="F57" s="75">
        <v>740</v>
      </c>
      <c r="G57" s="73"/>
    </row>
    <row r="58" spans="1:8" s="25" customFormat="1" ht="45">
      <c r="A58" s="65" t="s">
        <v>649</v>
      </c>
      <c r="B58" s="63" t="s">
        <v>476</v>
      </c>
      <c r="C58" s="63" t="s">
        <v>477</v>
      </c>
      <c r="D58" s="65" t="s">
        <v>478</v>
      </c>
      <c r="E58" s="43">
        <v>82</v>
      </c>
      <c r="F58" s="75">
        <v>7400</v>
      </c>
      <c r="G58" s="73"/>
    </row>
    <row r="59" spans="1:8" s="25" customFormat="1" ht="45">
      <c r="A59" s="65" t="s">
        <v>650</v>
      </c>
      <c r="B59" s="63" t="s">
        <v>320</v>
      </c>
      <c r="C59" s="63" t="s">
        <v>294</v>
      </c>
      <c r="D59" s="65" t="s">
        <v>13</v>
      </c>
      <c r="E59" s="43">
        <v>82</v>
      </c>
      <c r="F59" s="75">
        <v>3700</v>
      </c>
      <c r="G59" s="73"/>
    </row>
    <row r="60" spans="1:8" s="25" customFormat="1" ht="60">
      <c r="A60" s="65" t="s">
        <v>651</v>
      </c>
      <c r="B60" s="63" t="s">
        <v>260</v>
      </c>
      <c r="C60" s="63" t="s">
        <v>414</v>
      </c>
      <c r="D60" s="65" t="s">
        <v>169</v>
      </c>
      <c r="E60" s="43">
        <v>82</v>
      </c>
      <c r="F60" s="75">
        <v>12950</v>
      </c>
    </row>
    <row r="61" spans="1:8" s="25" customFormat="1" ht="45">
      <c r="A61" s="65" t="s">
        <v>652</v>
      </c>
      <c r="B61" s="63" t="s">
        <v>32</v>
      </c>
      <c r="C61" s="63" t="s">
        <v>33</v>
      </c>
      <c r="D61" s="65" t="s">
        <v>34</v>
      </c>
      <c r="E61" s="43">
        <v>81</v>
      </c>
      <c r="F61" s="75">
        <v>1525</v>
      </c>
    </row>
    <row r="62" spans="1:8" s="25" customFormat="1" ht="30">
      <c r="A62" s="65" t="s">
        <v>653</v>
      </c>
      <c r="B62" s="63" t="s">
        <v>54</v>
      </c>
      <c r="C62" s="63" t="s">
        <v>55</v>
      </c>
      <c r="D62" s="65" t="s">
        <v>51</v>
      </c>
      <c r="E62" s="43">
        <v>81</v>
      </c>
      <c r="F62" s="75">
        <v>3755</v>
      </c>
    </row>
    <row r="63" spans="1:8" s="25" customFormat="1" ht="45">
      <c r="A63" s="65" t="s">
        <v>654</v>
      </c>
      <c r="B63" s="63" t="s">
        <v>203</v>
      </c>
      <c r="C63" s="63" t="s">
        <v>204</v>
      </c>
      <c r="D63" s="65" t="s">
        <v>96</v>
      </c>
      <c r="E63" s="43">
        <v>81</v>
      </c>
      <c r="F63" s="75">
        <v>3330</v>
      </c>
      <c r="G63" s="66"/>
      <c r="H63" s="66"/>
    </row>
    <row r="64" spans="1:8" s="25" customFormat="1" ht="30">
      <c r="A64" s="65" t="s">
        <v>655</v>
      </c>
      <c r="B64" s="63" t="s">
        <v>85</v>
      </c>
      <c r="C64" s="63" t="s">
        <v>86</v>
      </c>
      <c r="D64" s="65" t="s">
        <v>71</v>
      </c>
      <c r="E64" s="43">
        <v>81</v>
      </c>
      <c r="F64" s="75">
        <v>5550</v>
      </c>
    </row>
    <row r="65" spans="1:8" s="25" customFormat="1" ht="60">
      <c r="A65" s="65" t="s">
        <v>656</v>
      </c>
      <c r="B65" s="63" t="s">
        <v>166</v>
      </c>
      <c r="C65" s="63" t="s">
        <v>167</v>
      </c>
      <c r="D65" s="65" t="s">
        <v>168</v>
      </c>
      <c r="E65" s="43">
        <v>80</v>
      </c>
      <c r="F65" s="75">
        <v>1387</v>
      </c>
    </row>
    <row r="66" spans="1:8" s="25" customFormat="1" ht="60">
      <c r="A66" s="65" t="s">
        <v>657</v>
      </c>
      <c r="B66" s="63" t="s">
        <v>160</v>
      </c>
      <c r="C66" s="63" t="s">
        <v>152</v>
      </c>
      <c r="D66" s="65" t="s">
        <v>51</v>
      </c>
      <c r="E66" s="43">
        <v>79</v>
      </c>
      <c r="F66" s="75">
        <v>3000</v>
      </c>
    </row>
    <row r="67" spans="1:8" s="25" customFormat="1" ht="45">
      <c r="A67" s="65" t="s">
        <v>658</v>
      </c>
      <c r="B67" s="63" t="s">
        <v>10</v>
      </c>
      <c r="C67" s="63" t="s">
        <v>12</v>
      </c>
      <c r="D67" s="65" t="s">
        <v>13</v>
      </c>
      <c r="E67" s="43">
        <v>78</v>
      </c>
      <c r="F67" s="75">
        <v>7950</v>
      </c>
      <c r="G67" s="73"/>
    </row>
    <row r="68" spans="1:8" s="25" customFormat="1" ht="30">
      <c r="A68" s="65" t="s">
        <v>659</v>
      </c>
      <c r="B68" s="63" t="s">
        <v>256</v>
      </c>
      <c r="C68" s="63" t="s">
        <v>257</v>
      </c>
      <c r="D68" s="65" t="s">
        <v>66</v>
      </c>
      <c r="E68" s="43">
        <v>78</v>
      </c>
      <c r="F68" s="75">
        <v>892</v>
      </c>
      <c r="G68" s="66"/>
      <c r="H68" s="66"/>
    </row>
    <row r="69" spans="1:8" s="25" customFormat="1" ht="45">
      <c r="A69" s="65" t="s">
        <v>660</v>
      </c>
      <c r="B69" s="63" t="s">
        <v>379</v>
      </c>
      <c r="C69" s="63" t="s">
        <v>347</v>
      </c>
      <c r="D69" s="65" t="s">
        <v>13</v>
      </c>
      <c r="E69" s="43">
        <v>77</v>
      </c>
      <c r="F69" s="75">
        <v>1260</v>
      </c>
      <c r="G69" s="73"/>
    </row>
    <row r="70" spans="1:8" s="66" customFormat="1" ht="45">
      <c r="A70" s="65" t="s">
        <v>661</v>
      </c>
      <c r="B70" s="63" t="s">
        <v>233</v>
      </c>
      <c r="C70" s="63" t="s">
        <v>234</v>
      </c>
      <c r="D70" s="65" t="s">
        <v>235</v>
      </c>
      <c r="E70" s="43">
        <v>77</v>
      </c>
      <c r="F70" s="75">
        <v>1687</v>
      </c>
      <c r="G70" s="73"/>
      <c r="H70" s="25"/>
    </row>
    <row r="71" spans="1:8" s="66" customFormat="1" ht="30">
      <c r="A71" s="65" t="s">
        <v>662</v>
      </c>
      <c r="B71" s="63" t="s">
        <v>283</v>
      </c>
      <c r="C71" s="63" t="s">
        <v>284</v>
      </c>
      <c r="D71" s="65" t="s">
        <v>285</v>
      </c>
      <c r="E71" s="43">
        <v>77</v>
      </c>
      <c r="F71" s="75">
        <v>1110</v>
      </c>
      <c r="G71" s="73"/>
      <c r="H71" s="25"/>
    </row>
    <row r="72" spans="1:8" s="66" customFormat="1" ht="45">
      <c r="A72" s="65" t="s">
        <v>663</v>
      </c>
      <c r="B72" s="63" t="s">
        <v>37</v>
      </c>
      <c r="C72" s="63" t="s">
        <v>33</v>
      </c>
      <c r="D72" s="65" t="s">
        <v>34</v>
      </c>
      <c r="E72" s="43">
        <v>76</v>
      </c>
      <c r="F72" s="75">
        <v>2970</v>
      </c>
      <c r="G72" s="73"/>
      <c r="H72" s="25"/>
    </row>
    <row r="73" spans="1:8" s="66" customFormat="1" ht="30">
      <c r="A73" s="65" t="s">
        <v>664</v>
      </c>
      <c r="B73" s="63" t="s">
        <v>252</v>
      </c>
      <c r="C73" s="63" t="s">
        <v>253</v>
      </c>
      <c r="D73" s="65" t="s">
        <v>66</v>
      </c>
      <c r="E73" s="43">
        <v>76</v>
      </c>
      <c r="F73" s="75">
        <v>3000</v>
      </c>
      <c r="G73" s="73"/>
      <c r="H73" s="25"/>
    </row>
    <row r="74" spans="1:8" s="66" customFormat="1" ht="45">
      <c r="A74" s="65" t="s">
        <v>665</v>
      </c>
      <c r="B74" s="63" t="s">
        <v>198</v>
      </c>
      <c r="C74" s="63" t="s">
        <v>199</v>
      </c>
      <c r="D74" s="65" t="s">
        <v>200</v>
      </c>
      <c r="E74" s="43">
        <v>74</v>
      </c>
      <c r="F74" s="75">
        <v>4275</v>
      </c>
      <c r="G74" s="73"/>
      <c r="H74" s="73"/>
    </row>
    <row r="75" spans="1:8" s="66" customFormat="1" ht="45">
      <c r="A75" s="65" t="s">
        <v>667</v>
      </c>
      <c r="B75" s="63" t="s">
        <v>380</v>
      </c>
      <c r="C75" s="63" t="s">
        <v>347</v>
      </c>
      <c r="D75" s="65" t="s">
        <v>13</v>
      </c>
      <c r="E75" s="43">
        <v>74</v>
      </c>
      <c r="F75" s="75">
        <v>3000</v>
      </c>
      <c r="G75" s="73"/>
      <c r="H75" s="25"/>
    </row>
    <row r="76" spans="1:8" s="66" customFormat="1" ht="30">
      <c r="A76" s="65" t="s">
        <v>666</v>
      </c>
      <c r="B76" s="63" t="s">
        <v>498</v>
      </c>
      <c r="C76" s="63" t="s">
        <v>173</v>
      </c>
      <c r="D76" s="65" t="s">
        <v>13</v>
      </c>
      <c r="E76" s="43">
        <v>72</v>
      </c>
      <c r="F76" s="75">
        <v>1200</v>
      </c>
      <c r="G76" s="73"/>
      <c r="H76" s="25"/>
    </row>
    <row r="77" spans="1:8" s="66" customFormat="1" ht="45">
      <c r="A77" s="65" t="s">
        <v>668</v>
      </c>
      <c r="B77" s="63" t="s">
        <v>507</v>
      </c>
      <c r="C77" s="63" t="s">
        <v>359</v>
      </c>
      <c r="D77" s="65" t="s">
        <v>329</v>
      </c>
      <c r="E77" s="43">
        <v>72</v>
      </c>
      <c r="F77" s="75">
        <v>2700</v>
      </c>
      <c r="G77" s="73"/>
      <c r="H77" s="25"/>
    </row>
    <row r="78" spans="1:8" s="66" customFormat="1">
      <c r="A78" s="65" t="s">
        <v>669</v>
      </c>
      <c r="B78" s="63" t="s">
        <v>288</v>
      </c>
      <c r="C78" s="63" t="s">
        <v>289</v>
      </c>
      <c r="D78" s="65" t="s">
        <v>13</v>
      </c>
      <c r="E78" s="43">
        <v>72</v>
      </c>
      <c r="F78" s="75">
        <v>5100</v>
      </c>
      <c r="G78" s="73"/>
      <c r="H78" s="73"/>
    </row>
    <row r="79" spans="1:8" s="25" customFormat="1" ht="45">
      <c r="A79" s="65" t="s">
        <v>670</v>
      </c>
      <c r="B79" s="63" t="s">
        <v>378</v>
      </c>
      <c r="C79" s="63" t="s">
        <v>347</v>
      </c>
      <c r="D79" s="65" t="s">
        <v>13</v>
      </c>
      <c r="E79" s="43">
        <v>72</v>
      </c>
      <c r="F79" s="75">
        <v>1500</v>
      </c>
      <c r="G79" s="73"/>
    </row>
    <row r="80" spans="1:8" ht="27.75" customHeight="1">
      <c r="D80" s="78" t="s">
        <v>809</v>
      </c>
      <c r="E80" s="78"/>
      <c r="F80" s="34">
        <f>SUM(F3:F79)</f>
        <v>719000</v>
      </c>
    </row>
    <row r="81" spans="4:7">
      <c r="F81" s="74"/>
      <c r="G81" s="1"/>
    </row>
    <row r="82" spans="4:7">
      <c r="G82" s="1"/>
    </row>
    <row r="83" spans="4:7">
      <c r="D83" s="79" t="s">
        <v>820</v>
      </c>
      <c r="E83" s="80"/>
      <c r="F83" s="80"/>
    </row>
    <row r="84" spans="4:7">
      <c r="D84" s="80"/>
      <c r="E84" s="80"/>
      <c r="F84" s="80"/>
    </row>
    <row r="85" spans="4:7">
      <c r="D85" s="80"/>
      <c r="E85" s="80"/>
      <c r="F85" s="80"/>
    </row>
    <row r="86" spans="4:7">
      <c r="D86" s="80"/>
      <c r="E86" s="80"/>
      <c r="F86" s="80"/>
    </row>
  </sheetData>
  <mergeCells count="3">
    <mergeCell ref="A1:F1"/>
    <mergeCell ref="D80:E80"/>
    <mergeCell ref="D83:F8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&amp;LWAF.557.13.2.2017&amp;RZałącznik do protokołu nr 1</oddHeader>
    <oddFooter>&amp;LSporządziła
BeataRokus-Stawińska
Członek-Sekretarz Komisji&amp;RPoznań, 30 maja 2017 r.</oddFooter>
  </headerFooter>
  <rowBreaks count="4" manualBreakCount="4">
    <brk id="17" max="14" man="1"/>
    <brk id="32" max="14" man="1"/>
    <brk id="47" max="14" man="1"/>
    <brk id="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ocena formalna</vt:lpstr>
      <vt:lpstr>ocena ocena merytoryczna</vt:lpstr>
      <vt:lpstr>punktacja I</vt:lpstr>
      <vt:lpstr>ogłoszenie</vt:lpstr>
      <vt:lpstr>ogłoszenie!Obszar_wydruku</vt:lpstr>
      <vt:lpstr>ogłoszenie!Tytuły_wydruku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Sobocka</cp:lastModifiedBy>
  <cp:lastPrinted>2017-06-02T10:21:27Z</cp:lastPrinted>
  <dcterms:created xsi:type="dcterms:W3CDTF">2017-05-16T10:22:22Z</dcterms:created>
  <dcterms:modified xsi:type="dcterms:W3CDTF">2017-06-06T06:56:10Z</dcterms:modified>
</cp:coreProperties>
</file>